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Dekani\KAR\minosegbiztositas\2026-ban elkeszitve\"/>
    </mc:Choice>
  </mc:AlternateContent>
  <bookViews>
    <workbookView xWindow="0" yWindow="0" windowWidth="28800" windowHeight="12330" tabRatio="767" firstSheet="20" activeTab="20"/>
  </bookViews>
  <sheets>
    <sheet name="Munka1" sheetId="1" r:id="rId1"/>
    <sheet name="Munka2" sheetId="2" r:id="rId2"/>
    <sheet name="Munka3" sheetId="3" r:id="rId3"/>
    <sheet name="Munka4" sheetId="4" r:id="rId4"/>
    <sheet name="Munka6" sheetId="6" r:id="rId5"/>
    <sheet name="Munka7" sheetId="7" r:id="rId6"/>
    <sheet name="Munka8" sheetId="8" r:id="rId7"/>
    <sheet name="Munka9" sheetId="9" r:id="rId8"/>
    <sheet name="Munka10" sheetId="10" r:id="rId9"/>
    <sheet name="Munka11" sheetId="11" r:id="rId10"/>
    <sheet name="Munka16" sheetId="16" r:id="rId11"/>
    <sheet name="Munka17" sheetId="17" r:id="rId12"/>
    <sheet name="Munka18" sheetId="18" r:id="rId13"/>
    <sheet name="Munka19" sheetId="19" r:id="rId14"/>
    <sheet name="Munka20" sheetId="20" r:id="rId15"/>
    <sheet name="Munka21" sheetId="21" r:id="rId16"/>
    <sheet name="Munka22" sheetId="22" r:id="rId17"/>
    <sheet name="Munka23" sheetId="23" r:id="rId18"/>
    <sheet name="Munka24" sheetId="24" r:id="rId19"/>
    <sheet name="Munka25" sheetId="43" r:id="rId20"/>
    <sheet name="Munka26" sheetId="35" r:id="rId21"/>
    <sheet name="Munka27" sheetId="36" r:id="rId22"/>
    <sheet name="Munka28" sheetId="37" r:id="rId23"/>
    <sheet name="Munka29" sheetId="38" r:id="rId24"/>
    <sheet name="Munka30" sheetId="39" r:id="rId25"/>
    <sheet name="Munka31" sheetId="40" r:id="rId26"/>
    <sheet name="Munka32" sheetId="41" r:id="rId27"/>
  </sheets>
  <calcPr calcId="162913"/>
  <fileRecoveryPr repairLoad="1"/>
</workbook>
</file>

<file path=xl/calcChain.xml><?xml version="1.0" encoding="utf-8"?>
<calcChain xmlns="http://schemas.openxmlformats.org/spreadsheetml/2006/main">
  <c r="J15" i="16" l="1"/>
  <c r="S8" i="8"/>
  <c r="M11" i="6"/>
  <c r="L11" i="6"/>
  <c r="L10" i="6"/>
  <c r="L9" i="6"/>
  <c r="L8" i="6"/>
  <c r="C13" i="43" l="1"/>
  <c r="K43" i="17" l="1"/>
  <c r="I43" i="17"/>
  <c r="H43" i="17"/>
  <c r="G43" i="17"/>
  <c r="F43" i="17"/>
  <c r="E42" i="17"/>
  <c r="E41" i="17"/>
  <c r="E40" i="17"/>
  <c r="E43" i="17" l="1"/>
  <c r="J40" i="17"/>
  <c r="L40" i="17"/>
  <c r="R7" i="2" l="1"/>
  <c r="U14" i="20" l="1"/>
  <c r="R14" i="20"/>
  <c r="O14" i="20"/>
  <c r="L14" i="20"/>
  <c r="I14" i="20"/>
  <c r="F14" i="20"/>
  <c r="U9" i="20"/>
  <c r="R9" i="20"/>
  <c r="O9" i="20"/>
  <c r="L9" i="20"/>
  <c r="I9" i="20"/>
  <c r="F9" i="20"/>
  <c r="J18" i="16"/>
  <c r="U13" i="20" l="1"/>
  <c r="R13" i="20"/>
  <c r="O13" i="20"/>
  <c r="L13" i="20"/>
  <c r="I13" i="20"/>
  <c r="F13" i="20"/>
  <c r="U10" i="20"/>
  <c r="R10" i="20"/>
  <c r="O10" i="20"/>
  <c r="L10" i="20"/>
  <c r="I10" i="20"/>
  <c r="F10" i="20"/>
  <c r="U8" i="20"/>
  <c r="R8" i="20"/>
  <c r="O8" i="20"/>
  <c r="L8" i="20"/>
  <c r="I8" i="20"/>
  <c r="F8" i="20"/>
  <c r="E19" i="17"/>
  <c r="E20" i="17"/>
  <c r="L20" i="17" s="1"/>
  <c r="J8" i="16"/>
  <c r="J9" i="16"/>
  <c r="J17" i="16"/>
  <c r="L19" i="17" l="1"/>
  <c r="U11" i="20" l="1"/>
  <c r="R11" i="20"/>
  <c r="O11" i="20"/>
  <c r="L11" i="20"/>
  <c r="I11" i="20"/>
  <c r="F11" i="20"/>
  <c r="U6" i="20"/>
  <c r="R6" i="20"/>
  <c r="O6" i="20"/>
  <c r="L6" i="20"/>
  <c r="I6" i="20"/>
  <c r="F6" i="20"/>
  <c r="C19" i="43" l="1"/>
  <c r="C20" i="43" s="1"/>
  <c r="A7" i="41"/>
  <c r="A8" i="41" s="1"/>
  <c r="A9" i="41" s="1"/>
  <c r="A10" i="41" s="1"/>
  <c r="A11" i="41" s="1"/>
  <c r="A12" i="41" s="1"/>
  <c r="A13" i="41" s="1"/>
  <c r="A14" i="41" s="1"/>
  <c r="A15" i="41" s="1"/>
  <c r="A16" i="41" s="1"/>
  <c r="A17" i="41" s="1"/>
  <c r="A18" i="41" s="1"/>
  <c r="A19" i="41" s="1"/>
  <c r="A20" i="41" s="1"/>
  <c r="A21" i="41" s="1"/>
  <c r="A6" i="41"/>
  <c r="K15" i="24" l="1"/>
  <c r="G15" i="24"/>
  <c r="D15" i="24"/>
  <c r="M14" i="24"/>
  <c r="K14" i="24"/>
  <c r="I14" i="24"/>
  <c r="G14" i="24"/>
  <c r="D14" i="24"/>
  <c r="E13" i="24"/>
  <c r="J13" i="24" s="1"/>
  <c r="J12" i="24"/>
  <c r="H12" i="24"/>
  <c r="E12" i="24"/>
  <c r="N12" i="24" s="1"/>
  <c r="E11" i="24"/>
  <c r="J11" i="24" s="1"/>
  <c r="J10" i="24"/>
  <c r="H10" i="24"/>
  <c r="E10" i="24"/>
  <c r="E14" i="24" s="1"/>
  <c r="M9" i="24"/>
  <c r="M15" i="24" s="1"/>
  <c r="K9" i="24"/>
  <c r="L9" i="24" s="1"/>
  <c r="I9" i="24"/>
  <c r="I15" i="24" s="1"/>
  <c r="G9" i="24"/>
  <c r="H9" i="24" s="1"/>
  <c r="E9" i="24"/>
  <c r="F9" i="24" s="1"/>
  <c r="D9" i="24"/>
  <c r="J8" i="24"/>
  <c r="E8" i="24"/>
  <c r="H8" i="24" s="1"/>
  <c r="N7" i="24"/>
  <c r="J7" i="24"/>
  <c r="H7" i="24"/>
  <c r="F7" i="24"/>
  <c r="E7" i="24"/>
  <c r="L7" i="24" s="1"/>
  <c r="J6" i="24"/>
  <c r="E6" i="24"/>
  <c r="H6" i="24" s="1"/>
  <c r="N5" i="24"/>
  <c r="J5" i="24"/>
  <c r="H5" i="24"/>
  <c r="F5" i="24"/>
  <c r="E5" i="24"/>
  <c r="L5" i="24" s="1"/>
  <c r="J4" i="24"/>
  <c r="E4" i="24"/>
  <c r="H4" i="24" s="1"/>
  <c r="K17" i="23"/>
  <c r="G17" i="23"/>
  <c r="D17" i="23"/>
  <c r="M16" i="23"/>
  <c r="K16" i="23"/>
  <c r="L16" i="23" s="1"/>
  <c r="I16" i="23"/>
  <c r="G16" i="23"/>
  <c r="D16" i="23"/>
  <c r="E15" i="23"/>
  <c r="J15" i="23" s="1"/>
  <c r="J14" i="23"/>
  <c r="H14" i="23"/>
  <c r="E14" i="23"/>
  <c r="N14" i="23" s="1"/>
  <c r="E13" i="23"/>
  <c r="J13" i="23" s="1"/>
  <c r="J12" i="23"/>
  <c r="H12" i="23"/>
  <c r="E12" i="23"/>
  <c r="E16" i="23" s="1"/>
  <c r="M11" i="23"/>
  <c r="N11" i="23" s="1"/>
  <c r="K11" i="23"/>
  <c r="L11" i="23" s="1"/>
  <c r="I11" i="23"/>
  <c r="J11" i="23" s="1"/>
  <c r="G11" i="23"/>
  <c r="H11" i="23" s="1"/>
  <c r="E11" i="23"/>
  <c r="F11" i="23" s="1"/>
  <c r="D11" i="23"/>
  <c r="J10" i="23"/>
  <c r="E10" i="23"/>
  <c r="H10" i="23" s="1"/>
  <c r="N9" i="23"/>
  <c r="J9" i="23"/>
  <c r="H9" i="23"/>
  <c r="F9" i="23"/>
  <c r="E9" i="23"/>
  <c r="L9" i="23" s="1"/>
  <c r="J8" i="23"/>
  <c r="E8" i="23"/>
  <c r="H8" i="23" s="1"/>
  <c r="N7" i="23"/>
  <c r="J7" i="23"/>
  <c r="H7" i="23"/>
  <c r="F7" i="23"/>
  <c r="E7" i="23"/>
  <c r="L7" i="23" s="1"/>
  <c r="J6" i="23"/>
  <c r="E6" i="23"/>
  <c r="H6" i="23" s="1"/>
  <c r="M16" i="22"/>
  <c r="N16" i="22" s="1"/>
  <c r="K16" i="22"/>
  <c r="I16" i="22"/>
  <c r="J16" i="22" s="1"/>
  <c r="G16" i="22"/>
  <c r="E16" i="22"/>
  <c r="L16" i="22" s="1"/>
  <c r="D16" i="22"/>
  <c r="J15" i="22"/>
  <c r="E15" i="22"/>
  <c r="H15" i="22" s="1"/>
  <c r="N14" i="22"/>
  <c r="F14" i="22"/>
  <c r="E14" i="22"/>
  <c r="L14" i="22" s="1"/>
  <c r="J13" i="22"/>
  <c r="E13" i="22"/>
  <c r="H13" i="22" s="1"/>
  <c r="N12" i="22"/>
  <c r="F12" i="22"/>
  <c r="E12" i="22"/>
  <c r="L12" i="22" s="1"/>
  <c r="M11" i="22"/>
  <c r="M17" i="22" s="1"/>
  <c r="K11" i="22"/>
  <c r="K17" i="22" s="1"/>
  <c r="I11" i="22"/>
  <c r="I17" i="22" s="1"/>
  <c r="G11" i="22"/>
  <c r="G17" i="22" s="1"/>
  <c r="D11" i="22"/>
  <c r="D17" i="22" s="1"/>
  <c r="N10" i="22"/>
  <c r="J10" i="22"/>
  <c r="H10" i="22"/>
  <c r="F10" i="22"/>
  <c r="E10" i="22"/>
  <c r="L10" i="22" s="1"/>
  <c r="E9" i="22"/>
  <c r="J9" i="22" s="1"/>
  <c r="N8" i="22"/>
  <c r="J8" i="22"/>
  <c r="H8" i="22"/>
  <c r="F8" i="22"/>
  <c r="E8" i="22"/>
  <c r="L8" i="22" s="1"/>
  <c r="E7" i="22"/>
  <c r="J7" i="22" s="1"/>
  <c r="N6" i="22"/>
  <c r="J6" i="22"/>
  <c r="H6" i="22"/>
  <c r="F6" i="22"/>
  <c r="E6" i="22"/>
  <c r="L6" i="22" s="1"/>
  <c r="N39" i="21"/>
  <c r="M39" i="21"/>
  <c r="L39" i="21"/>
  <c r="J39" i="21"/>
  <c r="K39" i="21" s="1"/>
  <c r="H39" i="21"/>
  <c r="F39" i="21"/>
  <c r="O39" i="21" s="1"/>
  <c r="E39" i="21"/>
  <c r="I39" i="21" s="1"/>
  <c r="O38" i="21"/>
  <c r="N38" i="21"/>
  <c r="M38" i="21"/>
  <c r="K38" i="21"/>
  <c r="I38" i="21"/>
  <c r="G38" i="21"/>
  <c r="O37" i="21"/>
  <c r="L37" i="21"/>
  <c r="M37" i="21" s="1"/>
  <c r="K37" i="21"/>
  <c r="J37" i="21"/>
  <c r="H37" i="21"/>
  <c r="I37" i="21" s="1"/>
  <c r="G37" i="21"/>
  <c r="F37" i="21"/>
  <c r="E37" i="21"/>
  <c r="O36" i="21"/>
  <c r="N36" i="21"/>
  <c r="N37" i="21" s="1"/>
  <c r="M36" i="21"/>
  <c r="K36" i="21"/>
  <c r="I36" i="21"/>
  <c r="G36" i="21"/>
  <c r="O35" i="21"/>
  <c r="N35" i="21"/>
  <c r="M35" i="21"/>
  <c r="K35" i="21"/>
  <c r="I35" i="21"/>
  <c r="G35" i="21"/>
  <c r="N34" i="21"/>
  <c r="M34" i="21"/>
  <c r="L34" i="21"/>
  <c r="J34" i="21"/>
  <c r="J40" i="21" s="1"/>
  <c r="H34" i="21"/>
  <c r="F34" i="21"/>
  <c r="F40" i="21" s="1"/>
  <c r="E34" i="21"/>
  <c r="I34" i="21" s="1"/>
  <c r="O33" i="21"/>
  <c r="N33" i="21"/>
  <c r="M33" i="21"/>
  <c r="K33" i="21"/>
  <c r="I33" i="21"/>
  <c r="G33" i="21"/>
  <c r="O32" i="21"/>
  <c r="N32" i="21"/>
  <c r="M32" i="21"/>
  <c r="K32" i="21"/>
  <c r="I32" i="21"/>
  <c r="G32" i="21"/>
  <c r="M31" i="21"/>
  <c r="L31" i="21"/>
  <c r="J31" i="21"/>
  <c r="K31" i="21" s="1"/>
  <c r="H31" i="21"/>
  <c r="F31" i="21"/>
  <c r="O31" i="21" s="1"/>
  <c r="E31" i="21"/>
  <c r="I31" i="21" s="1"/>
  <c r="O30" i="21"/>
  <c r="N30" i="21"/>
  <c r="M30" i="21"/>
  <c r="K30" i="21"/>
  <c r="I30" i="21"/>
  <c r="G30" i="21"/>
  <c r="O29" i="21"/>
  <c r="N29" i="21"/>
  <c r="N31" i="21" s="1"/>
  <c r="M29" i="21"/>
  <c r="K29" i="21"/>
  <c r="I29" i="21"/>
  <c r="G29" i="21"/>
  <c r="L28" i="21"/>
  <c r="L40" i="21" s="1"/>
  <c r="K28" i="21"/>
  <c r="J28" i="21"/>
  <c r="H28" i="21"/>
  <c r="O28" i="21" s="1"/>
  <c r="G28" i="21"/>
  <c r="F28" i="21"/>
  <c r="E28" i="21"/>
  <c r="E40" i="21" s="1"/>
  <c r="O27" i="21"/>
  <c r="N27" i="21"/>
  <c r="M27" i="21"/>
  <c r="K27" i="21"/>
  <c r="I27" i="21"/>
  <c r="G27" i="21"/>
  <c r="O26" i="21"/>
  <c r="N26" i="21"/>
  <c r="N28" i="21" s="1"/>
  <c r="M26" i="21"/>
  <c r="K26" i="21"/>
  <c r="I26" i="21"/>
  <c r="G26" i="21"/>
  <c r="M25" i="21"/>
  <c r="M24" i="21"/>
  <c r="L24" i="21"/>
  <c r="J24" i="21"/>
  <c r="H24" i="21"/>
  <c r="H25" i="21" s="1"/>
  <c r="F24" i="21"/>
  <c r="O24" i="21" s="1"/>
  <c r="E24" i="21"/>
  <c r="K24" i="21" s="1"/>
  <c r="O23" i="21"/>
  <c r="N23" i="21"/>
  <c r="M23" i="21"/>
  <c r="K23" i="21"/>
  <c r="I23" i="21"/>
  <c r="G23" i="21"/>
  <c r="O22" i="21"/>
  <c r="N22" i="21"/>
  <c r="M22" i="21"/>
  <c r="K22" i="21"/>
  <c r="I22" i="21"/>
  <c r="G22" i="21"/>
  <c r="O21" i="21"/>
  <c r="N21" i="21"/>
  <c r="N24" i="21" s="1"/>
  <c r="M21" i="21"/>
  <c r="K21" i="21"/>
  <c r="I21" i="21"/>
  <c r="G21" i="21"/>
  <c r="N20" i="21"/>
  <c r="M20" i="21"/>
  <c r="L20" i="21"/>
  <c r="J20" i="21"/>
  <c r="J25" i="21" s="1"/>
  <c r="H20" i="21"/>
  <c r="F20" i="21"/>
  <c r="O20" i="21" s="1"/>
  <c r="E20" i="21"/>
  <c r="E25" i="21" s="1"/>
  <c r="E41" i="21" s="1"/>
  <c r="O19" i="21"/>
  <c r="N19" i="21"/>
  <c r="M19" i="21"/>
  <c r="K19" i="21"/>
  <c r="I19" i="21"/>
  <c r="G19" i="21"/>
  <c r="O18" i="21"/>
  <c r="N18" i="21"/>
  <c r="M18" i="21"/>
  <c r="K18" i="21"/>
  <c r="I18" i="21"/>
  <c r="G18" i="21"/>
  <c r="O17" i="21"/>
  <c r="N17" i="21"/>
  <c r="M17" i="21"/>
  <c r="K17" i="21"/>
  <c r="I17" i="21"/>
  <c r="G17" i="21"/>
  <c r="O16" i="21"/>
  <c r="M16" i="21"/>
  <c r="L16" i="21"/>
  <c r="K16" i="21"/>
  <c r="J16" i="21"/>
  <c r="H16" i="21"/>
  <c r="G16" i="21"/>
  <c r="F16" i="21"/>
  <c r="E16" i="21"/>
  <c r="I16" i="21" s="1"/>
  <c r="O15" i="21"/>
  <c r="N15" i="21"/>
  <c r="M15" i="21"/>
  <c r="K15" i="21"/>
  <c r="I15" i="21"/>
  <c r="G15" i="21"/>
  <c r="O14" i="21"/>
  <c r="N14" i="21"/>
  <c r="M14" i="21"/>
  <c r="K14" i="21"/>
  <c r="I14" i="21"/>
  <c r="G14" i="21"/>
  <c r="O13" i="21"/>
  <c r="N13" i="21"/>
  <c r="N16" i="21" s="1"/>
  <c r="M13" i="21"/>
  <c r="K13" i="21"/>
  <c r="I13" i="21"/>
  <c r="G13" i="21"/>
  <c r="L12" i="21"/>
  <c r="M12" i="21" s="1"/>
  <c r="K12" i="21"/>
  <c r="J12" i="21"/>
  <c r="H12" i="21"/>
  <c r="O12" i="21" s="1"/>
  <c r="G12" i="21"/>
  <c r="F12" i="21"/>
  <c r="E12" i="21"/>
  <c r="O11" i="21"/>
  <c r="N11" i="21"/>
  <c r="M11" i="21"/>
  <c r="K11" i="21"/>
  <c r="I11" i="21"/>
  <c r="G11" i="21"/>
  <c r="O10" i="21"/>
  <c r="N10" i="21"/>
  <c r="M10" i="21"/>
  <c r="K10" i="21"/>
  <c r="I10" i="21"/>
  <c r="G10" i="21"/>
  <c r="O9" i="21"/>
  <c r="N9" i="21"/>
  <c r="M9" i="21"/>
  <c r="K9" i="21"/>
  <c r="I9" i="21"/>
  <c r="G9" i="21"/>
  <c r="O8" i="21"/>
  <c r="N8" i="21"/>
  <c r="N12" i="21" s="1"/>
  <c r="M8" i="21"/>
  <c r="K8" i="21"/>
  <c r="I8" i="21"/>
  <c r="G8" i="21"/>
  <c r="O7" i="21"/>
  <c r="M7" i="21"/>
  <c r="L7" i="21"/>
  <c r="K7" i="21"/>
  <c r="J7" i="21"/>
  <c r="H7" i="21"/>
  <c r="G7" i="21"/>
  <c r="F7" i="21"/>
  <c r="F25" i="21" s="1"/>
  <c r="E7" i="21"/>
  <c r="I7" i="21" s="1"/>
  <c r="O6" i="21"/>
  <c r="N6" i="21"/>
  <c r="M6" i="21"/>
  <c r="K6" i="21"/>
  <c r="I6" i="21"/>
  <c r="G6" i="21"/>
  <c r="O5" i="21"/>
  <c r="N5" i="21"/>
  <c r="M5" i="21"/>
  <c r="K5" i="21"/>
  <c r="I5" i="21"/>
  <c r="G5" i="21"/>
  <c r="O4" i="21"/>
  <c r="N4" i="21"/>
  <c r="N7" i="21" s="1"/>
  <c r="N25" i="21" s="1"/>
  <c r="M4" i="21"/>
  <c r="K4" i="21"/>
  <c r="I4" i="21"/>
  <c r="G4" i="21"/>
  <c r="H14" i="24" l="1"/>
  <c r="N14" i="24"/>
  <c r="F14" i="24"/>
  <c r="J14" i="24"/>
  <c r="N15" i="24"/>
  <c r="L14" i="24"/>
  <c r="L13" i="24"/>
  <c r="L4" i="24"/>
  <c r="L6" i="24"/>
  <c r="L8" i="24"/>
  <c r="J9" i="24"/>
  <c r="N9" i="24"/>
  <c r="F4" i="24"/>
  <c r="N4" i="24"/>
  <c r="F6" i="24"/>
  <c r="N6" i="24"/>
  <c r="F8" i="24"/>
  <c r="N8" i="24"/>
  <c r="L10" i="24"/>
  <c r="H11" i="24"/>
  <c r="L12" i="24"/>
  <c r="H13" i="24"/>
  <c r="E15" i="24"/>
  <c r="F15" i="24" s="1"/>
  <c r="L11" i="24"/>
  <c r="F11" i="24"/>
  <c r="N11" i="24"/>
  <c r="F13" i="24"/>
  <c r="N13" i="24"/>
  <c r="F10" i="24"/>
  <c r="N10" i="24"/>
  <c r="F12" i="24"/>
  <c r="N16" i="23"/>
  <c r="J16" i="23"/>
  <c r="F16" i="23"/>
  <c r="H16" i="23"/>
  <c r="L17" i="23"/>
  <c r="L6" i="23"/>
  <c r="L10" i="23"/>
  <c r="N15" i="23"/>
  <c r="F6" i="23"/>
  <c r="N6" i="23"/>
  <c r="F8" i="23"/>
  <c r="N8" i="23"/>
  <c r="F10" i="23"/>
  <c r="N10" i="23"/>
  <c r="L12" i="23"/>
  <c r="H13" i="23"/>
  <c r="L14" i="23"/>
  <c r="H15" i="23"/>
  <c r="E17" i="23"/>
  <c r="F17" i="23" s="1"/>
  <c r="I17" i="23"/>
  <c r="J17" i="23" s="1"/>
  <c r="M17" i="23"/>
  <c r="L13" i="23"/>
  <c r="L15" i="23"/>
  <c r="L8" i="23"/>
  <c r="F13" i="23"/>
  <c r="N13" i="23"/>
  <c r="F15" i="23"/>
  <c r="F12" i="23"/>
  <c r="N12" i="23"/>
  <c r="F14" i="23"/>
  <c r="F7" i="22"/>
  <c r="N7" i="22"/>
  <c r="F9" i="22"/>
  <c r="N9" i="22"/>
  <c r="E11" i="22"/>
  <c r="H12" i="22"/>
  <c r="L13" i="22"/>
  <c r="H14" i="22"/>
  <c r="L15" i="22"/>
  <c r="F16" i="22"/>
  <c r="L7" i="22"/>
  <c r="L9" i="22"/>
  <c r="H7" i="22"/>
  <c r="H9" i="22"/>
  <c r="J12" i="22"/>
  <c r="F13" i="22"/>
  <c r="N13" i="22"/>
  <c r="J14" i="22"/>
  <c r="F15" i="22"/>
  <c r="N15" i="22"/>
  <c r="H16" i="22"/>
  <c r="G40" i="21"/>
  <c r="J41" i="21"/>
  <c r="K41" i="21" s="1"/>
  <c r="K25" i="21"/>
  <c r="I25" i="21"/>
  <c r="H41" i="21"/>
  <c r="I41" i="21" s="1"/>
  <c r="N41" i="21"/>
  <c r="M40" i="21"/>
  <c r="L41" i="21"/>
  <c r="M41" i="21" s="1"/>
  <c r="F41" i="21"/>
  <c r="G25" i="21"/>
  <c r="O25" i="21"/>
  <c r="N40" i="21"/>
  <c r="K40" i="21"/>
  <c r="I24" i="21"/>
  <c r="I12" i="21"/>
  <c r="G20" i="21"/>
  <c r="K20" i="21"/>
  <c r="I28" i="21"/>
  <c r="M28" i="21"/>
  <c r="G34" i="21"/>
  <c r="K34" i="21"/>
  <c r="O34" i="21"/>
  <c r="G39" i="21"/>
  <c r="H40" i="21"/>
  <c r="I40" i="21" s="1"/>
  <c r="G24" i="21"/>
  <c r="G31" i="21"/>
  <c r="I20" i="21"/>
  <c r="J15" i="24" l="1"/>
  <c r="H15" i="24"/>
  <c r="L15" i="24"/>
  <c r="N17" i="23"/>
  <c r="H17" i="23"/>
  <c r="E17" i="22"/>
  <c r="L11" i="22"/>
  <c r="F11" i="22"/>
  <c r="H11" i="22"/>
  <c r="N11" i="22"/>
  <c r="J11" i="22"/>
  <c r="O41" i="21"/>
  <c r="G41" i="21"/>
  <c r="O40" i="21"/>
  <c r="F17" i="22" l="1"/>
  <c r="H17" i="22"/>
  <c r="J17" i="22"/>
  <c r="L17" i="22"/>
  <c r="N17" i="22"/>
  <c r="U12" i="20" l="1"/>
  <c r="R12" i="20"/>
  <c r="O12" i="20"/>
  <c r="L12" i="20"/>
  <c r="I12" i="20"/>
  <c r="F12" i="20"/>
  <c r="U7" i="20"/>
  <c r="R7" i="20"/>
  <c r="O7" i="20"/>
  <c r="L7" i="20"/>
  <c r="I7" i="20"/>
  <c r="F7" i="20"/>
  <c r="E7" i="17" l="1"/>
  <c r="E8" i="17"/>
  <c r="E9" i="17"/>
  <c r="E10" i="17"/>
  <c r="S7" i="2" l="1"/>
  <c r="X16" i="18"/>
  <c r="H39" i="17" l="1"/>
  <c r="H47" i="17"/>
  <c r="H51" i="17"/>
  <c r="H54" i="17"/>
  <c r="F39" i="17"/>
  <c r="G39" i="17"/>
  <c r="I39" i="17"/>
  <c r="K39" i="17"/>
  <c r="F47" i="17"/>
  <c r="G47" i="17"/>
  <c r="I47" i="17"/>
  <c r="K47" i="17"/>
  <c r="F51" i="17"/>
  <c r="G51" i="17"/>
  <c r="I51" i="17"/>
  <c r="K51" i="17"/>
  <c r="F54" i="17"/>
  <c r="G54" i="17"/>
  <c r="I54" i="17"/>
  <c r="K54" i="17"/>
  <c r="E53" i="17"/>
  <c r="E52" i="17"/>
  <c r="E50" i="17"/>
  <c r="E49" i="17"/>
  <c r="E48" i="17"/>
  <c r="E46" i="17"/>
  <c r="E45" i="17"/>
  <c r="E44" i="17"/>
  <c r="E38" i="17"/>
  <c r="E37" i="17"/>
  <c r="E36" i="17"/>
  <c r="F34" i="17"/>
  <c r="G34" i="17"/>
  <c r="H34" i="17"/>
  <c r="I34" i="17"/>
  <c r="K34" i="17"/>
  <c r="E31" i="17"/>
  <c r="E32" i="17"/>
  <c r="E33" i="17"/>
  <c r="E30" i="17"/>
  <c r="K29" i="17"/>
  <c r="F29" i="17"/>
  <c r="G29" i="17"/>
  <c r="H29" i="17"/>
  <c r="I29" i="17"/>
  <c r="E26" i="17"/>
  <c r="E27" i="17"/>
  <c r="E28" i="17"/>
  <c r="E25" i="17"/>
  <c r="F24" i="17"/>
  <c r="G24" i="17"/>
  <c r="H24" i="17"/>
  <c r="I24" i="17"/>
  <c r="K24" i="17"/>
  <c r="E21" i="17"/>
  <c r="E22" i="17"/>
  <c r="J22" i="17" s="1"/>
  <c r="E23" i="17"/>
  <c r="E18" i="17"/>
  <c r="J18" i="17" s="1"/>
  <c r="F17" i="17"/>
  <c r="G17" i="17"/>
  <c r="H17" i="17"/>
  <c r="I17" i="17"/>
  <c r="K17" i="17"/>
  <c r="E13" i="17"/>
  <c r="E14" i="17"/>
  <c r="E15" i="17"/>
  <c r="J15" i="17" s="1"/>
  <c r="E16" i="17"/>
  <c r="E12" i="17"/>
  <c r="F11" i="17"/>
  <c r="G11" i="17"/>
  <c r="H11" i="17"/>
  <c r="I11" i="17"/>
  <c r="K11" i="17"/>
  <c r="P8" i="4"/>
  <c r="P9" i="4"/>
  <c r="P10" i="4"/>
  <c r="P7" i="4"/>
  <c r="O8" i="4"/>
  <c r="O9" i="4"/>
  <c r="O10" i="4"/>
  <c r="O7" i="4"/>
  <c r="C10" i="2"/>
  <c r="D10" i="2"/>
  <c r="E10" i="2"/>
  <c r="F10" i="2"/>
  <c r="G10" i="2"/>
  <c r="H10" i="2"/>
  <c r="I10" i="2"/>
  <c r="J10" i="2"/>
  <c r="K10" i="2"/>
  <c r="L10" i="2"/>
  <c r="M10" i="2"/>
  <c r="N10" i="2"/>
  <c r="O10" i="2"/>
  <c r="L52" i="17" l="1"/>
  <c r="J52" i="17"/>
  <c r="E24" i="17"/>
  <c r="E17" i="17"/>
  <c r="E11" i="17"/>
  <c r="E54" i="17"/>
  <c r="P14" i="19" l="1"/>
  <c r="Q14" i="19" s="1"/>
  <c r="P15" i="19"/>
  <c r="Q15" i="19" s="1"/>
  <c r="P16" i="19"/>
  <c r="R16" i="19" s="1"/>
  <c r="Q16" i="19"/>
  <c r="P13" i="19"/>
  <c r="Q13" i="19" s="1"/>
  <c r="D14" i="19"/>
  <c r="E14" i="19" s="1"/>
  <c r="D15" i="19"/>
  <c r="F15" i="19" s="1"/>
  <c r="G15" i="19"/>
  <c r="H15" i="19" s="1"/>
  <c r="D16" i="19"/>
  <c r="E16" i="19" s="1"/>
  <c r="G16" i="19"/>
  <c r="H16" i="19" s="1"/>
  <c r="G13" i="19"/>
  <c r="H13" i="19" s="1"/>
  <c r="P8" i="19"/>
  <c r="Q8" i="19" s="1"/>
  <c r="P9" i="19"/>
  <c r="R9" i="19" s="1"/>
  <c r="Q10" i="19"/>
  <c r="P11" i="19"/>
  <c r="R11" i="19" s="1"/>
  <c r="P7" i="19"/>
  <c r="R7" i="19" s="1"/>
  <c r="M8" i="19"/>
  <c r="N8" i="19" s="1"/>
  <c r="J8" i="19"/>
  <c r="L8" i="19" s="1"/>
  <c r="J9" i="19"/>
  <c r="L9" i="19" s="1"/>
  <c r="J10" i="19"/>
  <c r="L10" i="19" s="1"/>
  <c r="J11" i="19"/>
  <c r="L11" i="19" s="1"/>
  <c r="J7" i="19"/>
  <c r="L7" i="19" s="1"/>
  <c r="G8" i="19"/>
  <c r="I8" i="19" s="1"/>
  <c r="G9" i="19"/>
  <c r="I9" i="19" s="1"/>
  <c r="G10" i="19"/>
  <c r="I10" i="19" s="1"/>
  <c r="G11" i="19"/>
  <c r="I11" i="19" s="1"/>
  <c r="G7" i="19"/>
  <c r="I7" i="19" s="1"/>
  <c r="D13" i="19"/>
  <c r="F13" i="19" s="1"/>
  <c r="D8" i="19"/>
  <c r="E8" i="19" s="1"/>
  <c r="D9" i="19"/>
  <c r="F9" i="19" s="1"/>
  <c r="D10" i="19"/>
  <c r="E10" i="19" s="1"/>
  <c r="D11" i="19"/>
  <c r="E11" i="19" s="1"/>
  <c r="D7" i="19"/>
  <c r="E7" i="19" s="1"/>
  <c r="W13" i="18"/>
  <c r="W8" i="18"/>
  <c r="W7" i="18"/>
  <c r="Y8" i="18"/>
  <c r="X8" i="18"/>
  <c r="W9" i="18"/>
  <c r="X9" i="18"/>
  <c r="Y9" i="18"/>
  <c r="W10" i="18"/>
  <c r="X10" i="18"/>
  <c r="Y10" i="18"/>
  <c r="W11" i="18"/>
  <c r="X11" i="18"/>
  <c r="Y11" i="18"/>
  <c r="X7" i="18"/>
  <c r="Y7" i="18"/>
  <c r="E15" i="19" l="1"/>
  <c r="E13" i="19"/>
  <c r="I15" i="19"/>
  <c r="R15" i="19"/>
  <c r="R14" i="19"/>
  <c r="F14" i="19"/>
  <c r="F7" i="19"/>
  <c r="F8" i="19"/>
  <c r="R8" i="19"/>
  <c r="R13" i="19"/>
  <c r="O8" i="19"/>
  <c r="F16" i="19"/>
  <c r="I16" i="19"/>
  <c r="K7" i="19"/>
  <c r="H7" i="19"/>
  <c r="K11" i="19"/>
  <c r="H11" i="19"/>
  <c r="K10" i="19"/>
  <c r="H10" i="19"/>
  <c r="Q11" i="19"/>
  <c r="H9" i="19"/>
  <c r="K8" i="19"/>
  <c r="E9" i="19"/>
  <c r="F11" i="19"/>
  <c r="I13" i="19"/>
  <c r="F10" i="19"/>
  <c r="R10" i="19"/>
  <c r="Q7" i="19"/>
  <c r="K9" i="19"/>
  <c r="H8" i="19"/>
  <c r="Q9" i="19"/>
  <c r="K8" i="9" l="1"/>
  <c r="Q8" i="2"/>
  <c r="P8" i="2"/>
  <c r="I19" i="16" l="1"/>
  <c r="H19" i="16"/>
  <c r="G19" i="16"/>
  <c r="F19" i="16"/>
  <c r="E19" i="16"/>
  <c r="I13" i="16"/>
  <c r="I20" i="16" s="1"/>
  <c r="H13" i="16"/>
  <c r="G13" i="16"/>
  <c r="F13" i="16"/>
  <c r="E13" i="16"/>
  <c r="E20" i="16" l="1"/>
  <c r="H20" i="16"/>
  <c r="F20" i="16"/>
  <c r="G20" i="16"/>
  <c r="Q9" i="2"/>
  <c r="P9" i="2"/>
  <c r="U14" i="18" l="1"/>
  <c r="T14" i="18"/>
  <c r="S14" i="18"/>
  <c r="S14" i="19" s="1"/>
  <c r="S13" i="18"/>
  <c r="S13" i="19" s="1"/>
  <c r="U14" i="19" l="1"/>
  <c r="T14" i="19"/>
  <c r="Q6" i="2" l="1"/>
  <c r="P6" i="2"/>
  <c r="R12" i="18" l="1"/>
  <c r="Q12" i="18"/>
  <c r="P12" i="18"/>
  <c r="O12" i="18"/>
  <c r="N12" i="18"/>
  <c r="M12" i="18"/>
  <c r="L12" i="18"/>
  <c r="K12" i="18"/>
  <c r="J12" i="18"/>
  <c r="I12" i="18"/>
  <c r="H12" i="18"/>
  <c r="G12" i="18"/>
  <c r="F12" i="18"/>
  <c r="E12" i="18"/>
  <c r="D12" i="18"/>
  <c r="W14" i="18"/>
  <c r="X12" i="18" l="1"/>
  <c r="Z12" i="18"/>
  <c r="Y12" i="18"/>
  <c r="W12" i="18"/>
  <c r="Q7" i="2"/>
  <c r="Q10" i="2" s="1"/>
  <c r="P7" i="2"/>
  <c r="P10" i="2" s="1"/>
  <c r="U15" i="18" l="1"/>
  <c r="T15" i="18"/>
  <c r="S15" i="18"/>
  <c r="S15" i="19" s="1"/>
  <c r="U11" i="18"/>
  <c r="T11" i="18"/>
  <c r="S11" i="18"/>
  <c r="S11" i="19" s="1"/>
  <c r="U9" i="18"/>
  <c r="T9" i="18"/>
  <c r="S9" i="18"/>
  <c r="S9" i="19" s="1"/>
  <c r="U16" i="18"/>
  <c r="T16" i="18"/>
  <c r="S16" i="18"/>
  <c r="S16" i="19" s="1"/>
  <c r="U10" i="18"/>
  <c r="T10" i="18"/>
  <c r="S10" i="18"/>
  <c r="S10" i="19" s="1"/>
  <c r="U8" i="18"/>
  <c r="T8" i="18"/>
  <c r="S8" i="18"/>
  <c r="S8" i="19" s="1"/>
  <c r="U13" i="18"/>
  <c r="U13" i="19" s="1"/>
  <c r="T13" i="18"/>
  <c r="T13" i="19" s="1"/>
  <c r="U7" i="18"/>
  <c r="T7" i="18"/>
  <c r="S7" i="18"/>
  <c r="S7" i="19" s="1"/>
  <c r="J45" i="17"/>
  <c r="L44" i="17"/>
  <c r="J49" i="17"/>
  <c r="J48" i="17"/>
  <c r="L48" i="17"/>
  <c r="E39" i="17"/>
  <c r="L37" i="17"/>
  <c r="J37" i="17"/>
  <c r="L32" i="17"/>
  <c r="L31" i="17"/>
  <c r="E34" i="17"/>
  <c r="L21" i="17"/>
  <c r="L27" i="17"/>
  <c r="J26" i="17"/>
  <c r="L15" i="17"/>
  <c r="L14" i="17"/>
  <c r="J14" i="17"/>
  <c r="L13" i="17"/>
  <c r="J13" i="17"/>
  <c r="L12" i="17"/>
  <c r="J12" i="17"/>
  <c r="L9" i="17"/>
  <c r="J9" i="17"/>
  <c r="L8" i="17"/>
  <c r="J8" i="17"/>
  <c r="L7" i="17"/>
  <c r="J7" i="17"/>
  <c r="J16" i="16"/>
  <c r="J11" i="16"/>
  <c r="J10" i="16"/>
  <c r="J12" i="16"/>
  <c r="J6" i="16"/>
  <c r="J5" i="16"/>
  <c r="K9" i="9"/>
  <c r="K7" i="9"/>
  <c r="K6" i="9"/>
  <c r="S9" i="8"/>
  <c r="T9" i="8"/>
  <c r="T7" i="8"/>
  <c r="S7" i="8"/>
  <c r="T6" i="8"/>
  <c r="S6" i="8"/>
  <c r="D21" i="4"/>
  <c r="C21" i="4"/>
  <c r="D22" i="4"/>
  <c r="C22" i="4"/>
  <c r="D20" i="4"/>
  <c r="C20" i="4"/>
  <c r="D19" i="4"/>
  <c r="C19" i="4"/>
  <c r="T16" i="19" l="1"/>
  <c r="U16" i="19"/>
  <c r="T15" i="19"/>
  <c r="U15" i="19"/>
  <c r="U11" i="19"/>
  <c r="T11" i="19"/>
  <c r="T10" i="19"/>
  <c r="U10" i="19"/>
  <c r="U9" i="19"/>
  <c r="T9" i="19"/>
  <c r="U8" i="19"/>
  <c r="T7" i="19"/>
  <c r="U7" i="19"/>
  <c r="T8" i="19"/>
  <c r="E19" i="4"/>
  <c r="U12" i="18"/>
  <c r="T12" i="18"/>
  <c r="S12" i="18"/>
  <c r="J44" i="17"/>
  <c r="E29" i="17"/>
  <c r="L45" i="17"/>
  <c r="E47" i="17"/>
  <c r="L49" i="17"/>
  <c r="E51" i="17"/>
  <c r="E55" i="17" s="1"/>
  <c r="J27" i="17"/>
  <c r="J30" i="17"/>
  <c r="J25" i="17"/>
  <c r="J21" i="17"/>
  <c r="J32" i="17"/>
  <c r="L30" i="17"/>
  <c r="J31" i="17"/>
  <c r="L18" i="17"/>
  <c r="L22" i="17"/>
  <c r="L26" i="17"/>
  <c r="L25" i="17"/>
  <c r="R17" i="18" l="1"/>
  <c r="R18" i="18" s="1"/>
  <c r="Q17" i="18"/>
  <c r="Q18" i="18" s="1"/>
  <c r="P17" i="18"/>
  <c r="O17" i="18"/>
  <c r="O18" i="18" s="1"/>
  <c r="N17" i="18"/>
  <c r="N18" i="18" s="1"/>
  <c r="M17" i="18"/>
  <c r="M18" i="18" s="1"/>
  <c r="L17" i="18"/>
  <c r="L18" i="18" s="1"/>
  <c r="K17" i="18"/>
  <c r="K18" i="18" s="1"/>
  <c r="J17" i="18"/>
  <c r="J18" i="18" s="1"/>
  <c r="I17" i="18"/>
  <c r="I18" i="18" s="1"/>
  <c r="H17" i="18"/>
  <c r="H18" i="18" s="1"/>
  <c r="G17" i="18"/>
  <c r="G18" i="18" s="1"/>
  <c r="F17" i="18"/>
  <c r="F18" i="18" s="1"/>
  <c r="E17" i="18"/>
  <c r="E18" i="18" s="1"/>
  <c r="D17" i="18"/>
  <c r="D18" i="18" s="1"/>
  <c r="W16" i="18"/>
  <c r="X15" i="18"/>
  <c r="W15" i="18"/>
  <c r="T17" i="18"/>
  <c r="T18" i="18" s="1"/>
  <c r="X13" i="18"/>
  <c r="Z8" i="18"/>
  <c r="K55" i="17"/>
  <c r="I55" i="17"/>
  <c r="H55" i="17"/>
  <c r="G55" i="17"/>
  <c r="F55" i="17"/>
  <c r="K35" i="17"/>
  <c r="I35" i="17"/>
  <c r="H35" i="17"/>
  <c r="G35" i="17"/>
  <c r="F35" i="17"/>
  <c r="R10" i="8"/>
  <c r="R13" i="8" s="1"/>
  <c r="Q10" i="8"/>
  <c r="Q13" i="8" s="1"/>
  <c r="P10" i="8"/>
  <c r="P13" i="8" s="1"/>
  <c r="O10" i="8"/>
  <c r="O13" i="8" s="1"/>
  <c r="N10" i="8"/>
  <c r="N13" i="8" s="1"/>
  <c r="M10" i="8"/>
  <c r="M13" i="8" s="1"/>
  <c r="L10" i="8"/>
  <c r="L13" i="8" s="1"/>
  <c r="K10" i="8"/>
  <c r="K13" i="8" s="1"/>
  <c r="J10" i="8"/>
  <c r="J13" i="8" s="1"/>
  <c r="I10" i="8"/>
  <c r="I13" i="8" s="1"/>
  <c r="H10" i="8"/>
  <c r="H13" i="8" s="1"/>
  <c r="G10" i="8"/>
  <c r="G13" i="8" s="1"/>
  <c r="F10" i="8"/>
  <c r="F13" i="8" s="1"/>
  <c r="E10" i="8"/>
  <c r="E13" i="8" s="1"/>
  <c r="D10" i="8"/>
  <c r="D13" i="8" s="1"/>
  <c r="C10" i="8"/>
  <c r="C13" i="8" s="1"/>
  <c r="T8" i="8"/>
  <c r="T10" i="8" s="1"/>
  <c r="T13" i="8" s="1"/>
  <c r="S10" i="8"/>
  <c r="S13" i="8" s="1"/>
  <c r="G9" i="7"/>
  <c r="F9" i="7"/>
  <c r="E9" i="7"/>
  <c r="D9" i="7"/>
  <c r="C9" i="7"/>
  <c r="E22" i="4"/>
  <c r="E21" i="4"/>
  <c r="E20" i="4"/>
  <c r="O11" i="4"/>
  <c r="N11" i="4"/>
  <c r="M11" i="4"/>
  <c r="L11" i="4"/>
  <c r="K11" i="4"/>
  <c r="J11" i="4"/>
  <c r="I11" i="4"/>
  <c r="H11" i="4"/>
  <c r="G11" i="4"/>
  <c r="F11" i="4"/>
  <c r="E11" i="4"/>
  <c r="D11" i="4"/>
  <c r="C11" i="4"/>
  <c r="S9" i="2"/>
  <c r="R9" i="2"/>
  <c r="S8" i="2"/>
  <c r="R8" i="2"/>
  <c r="S6" i="2"/>
  <c r="R6" i="2"/>
  <c r="P17" i="19" l="1"/>
  <c r="R17" i="19" s="1"/>
  <c r="P18" i="18"/>
  <c r="X17" i="18"/>
  <c r="D17" i="19"/>
  <c r="F17" i="19" s="1"/>
  <c r="W17" i="18"/>
  <c r="I56" i="17"/>
  <c r="F56" i="17"/>
  <c r="K56" i="17"/>
  <c r="G56" i="17"/>
  <c r="H56" i="17"/>
  <c r="R10" i="2"/>
  <c r="J12" i="19"/>
  <c r="L12" i="19" s="1"/>
  <c r="E35" i="17"/>
  <c r="P11" i="4"/>
  <c r="S10" i="2"/>
  <c r="S17" i="18"/>
  <c r="U17" i="18"/>
  <c r="U18" i="18" s="1"/>
  <c r="P12" i="19"/>
  <c r="R12" i="19" s="1"/>
  <c r="D12" i="19"/>
  <c r="E12" i="19" s="1"/>
  <c r="G17" i="19"/>
  <c r="H17" i="19" s="1"/>
  <c r="Q17" i="19"/>
  <c r="G12" i="19"/>
  <c r="I12" i="19" s="1"/>
  <c r="M12" i="19"/>
  <c r="N12" i="19" s="1"/>
  <c r="S12" i="19"/>
  <c r="U12" i="19" s="1"/>
  <c r="S17" i="19" l="1"/>
  <c r="T17" i="19" s="1"/>
  <c r="S18" i="18"/>
  <c r="Q12" i="19"/>
  <c r="K12" i="19"/>
  <c r="E17" i="19"/>
  <c r="O12" i="19"/>
  <c r="F12" i="19"/>
  <c r="E56" i="17"/>
  <c r="I17" i="19"/>
  <c r="T12" i="19"/>
  <c r="H12" i="19"/>
  <c r="U17" i="19" l="1"/>
</calcChain>
</file>

<file path=xl/comments1.xml><?xml version="1.0" encoding="utf-8"?>
<comments xmlns="http://schemas.openxmlformats.org/spreadsheetml/2006/main">
  <authors>
    <author>asus-znb</author>
  </authors>
  <commentList>
    <comment ref="F5" authorId="0" shapeId="0">
      <text>
        <r>
          <rPr>
            <b/>
            <sz val="9"/>
            <color indexed="81"/>
            <rFont val="Tahoma"/>
            <family val="2"/>
          </rPr>
          <t>asus-znb:</t>
        </r>
        <r>
          <rPr>
            <sz val="9"/>
            <color indexed="81"/>
            <rFont val="Tahoma"/>
            <family val="2"/>
          </rPr>
          <t xml:space="preserve">
Janisch Attila
</t>
        </r>
      </text>
    </comment>
  </commentList>
</comments>
</file>

<file path=xl/comments2.xml><?xml version="1.0" encoding="utf-8"?>
<comments xmlns="http://schemas.openxmlformats.org/spreadsheetml/2006/main">
  <authors>
    <author>torok.vanda</author>
  </authors>
  <commentList>
    <comment ref="H12" authorId="0" shapeId="0">
      <text>
        <r>
          <rPr>
            <b/>
            <sz val="9"/>
            <color indexed="81"/>
            <rFont val="Tahoma"/>
            <family val="2"/>
          </rPr>
          <t>torok.vanda:</t>
        </r>
        <r>
          <rPr>
            <sz val="9"/>
            <color indexed="81"/>
            <rFont val="Tahoma"/>
            <family val="2"/>
          </rPr>
          <t xml:space="preserve">
Pap Cynthia-Anna, első újrafelvétel</t>
        </r>
      </text>
    </comment>
  </commentList>
</comments>
</file>

<file path=xl/comments3.xml><?xml version="1.0" encoding="utf-8"?>
<comments xmlns="http://schemas.openxmlformats.org/spreadsheetml/2006/main">
  <authors>
    <author>Piri</author>
  </authors>
  <commentList>
    <comment ref="C13" authorId="0" shapeId="0">
      <text>
        <r>
          <rPr>
            <b/>
            <sz val="9"/>
            <color indexed="81"/>
            <rFont val="Tahoma"/>
            <family val="2"/>
          </rPr>
          <t xml:space="preserve">Piri:
</t>
        </r>
        <r>
          <rPr>
            <sz val="9"/>
            <color indexed="81"/>
            <rFont val="Tahoma"/>
            <family val="2"/>
          </rPr>
          <t>elsőéven még egyben számoljuk nekik az ösztöndíjat</t>
        </r>
      </text>
    </comment>
  </commentList>
</comments>
</file>

<file path=xl/comments4.xml><?xml version="1.0" encoding="utf-8"?>
<comments xmlns="http://schemas.openxmlformats.org/spreadsheetml/2006/main">
  <authors>
    <author>Dobos Piroska</author>
  </authors>
  <commentList>
    <comment ref="D4" authorId="0" shapeId="0">
      <text>
        <r>
          <rPr>
            <b/>
            <sz val="9"/>
            <color indexed="81"/>
            <rFont val="Tahoma"/>
            <family val="2"/>
          </rPr>
          <t>Dobos Piroska:</t>
        </r>
        <r>
          <rPr>
            <sz val="9"/>
            <color indexed="81"/>
            <rFont val="Tahoma"/>
            <family val="2"/>
          </rPr>
          <t xml:space="preserve">
Benne vannak a kiegészítő évfolyamosok is, végülis ők is kitölthették.</t>
        </r>
      </text>
    </comment>
  </commentList>
</comments>
</file>

<file path=xl/comments5.xml><?xml version="1.0" encoding="utf-8"?>
<comments xmlns="http://schemas.openxmlformats.org/spreadsheetml/2006/main">
  <authors>
    <author>Dobos Piroska</author>
  </authors>
  <commentList>
    <comment ref="D4" authorId="0" shapeId="0">
      <text>
        <r>
          <rPr>
            <b/>
            <sz val="9"/>
            <color indexed="81"/>
            <rFont val="Tahoma"/>
            <family val="2"/>
          </rPr>
          <t>Dobos Piroska:</t>
        </r>
        <r>
          <rPr>
            <sz val="9"/>
            <color indexed="81"/>
            <rFont val="Tahoma"/>
            <family val="2"/>
          </rPr>
          <t xml:space="preserve">
Benne vannak a kiegészítő évfolyamosok is, végülis ők is kitölthették.</t>
        </r>
      </text>
    </comment>
  </commentList>
</comments>
</file>

<file path=xl/comments6.xml><?xml version="1.0" encoding="utf-8"?>
<comments xmlns="http://schemas.openxmlformats.org/spreadsheetml/2006/main">
  <authors>
    <author>Dobos Piroska</author>
  </authors>
  <commentList>
    <comment ref="D2" authorId="0" shapeId="0">
      <text>
        <r>
          <rPr>
            <b/>
            <sz val="9"/>
            <color indexed="81"/>
            <rFont val="Tahoma"/>
            <family val="2"/>
          </rPr>
          <t>Dobos Piroska:</t>
        </r>
        <r>
          <rPr>
            <sz val="9"/>
            <color indexed="81"/>
            <rFont val="Tahoma"/>
            <family val="2"/>
          </rPr>
          <t xml:space="preserve">
Benne vannak a kiegészítő évfolyamosok is, végülis ők is kitölthették.</t>
        </r>
      </text>
    </comment>
  </commentList>
</comments>
</file>

<file path=xl/comments7.xml><?xml version="1.0" encoding="utf-8"?>
<comments xmlns="http://schemas.openxmlformats.org/spreadsheetml/2006/main">
  <authors>
    <author>Laszlo Edit</author>
  </authors>
  <commentList>
    <comment ref="C4" authorId="0" shapeId="0">
      <text>
        <r>
          <rPr>
            <b/>
            <sz val="9"/>
            <color indexed="81"/>
            <rFont val="Tahoma"/>
            <family val="2"/>
            <charset val="238"/>
          </rPr>
          <t>Laszlo Edit:</t>
        </r>
        <r>
          <rPr>
            <sz val="9"/>
            <color indexed="81"/>
            <rFont val="Tahoma"/>
            <family val="2"/>
            <charset val="238"/>
          </rPr>
          <t xml:space="preserve">
</t>
        </r>
      </text>
    </comment>
  </commentList>
</comments>
</file>

<file path=xl/comments8.xml><?xml version="1.0" encoding="utf-8"?>
<comments xmlns="http://schemas.openxmlformats.org/spreadsheetml/2006/main">
  <authors>
    <author>Laszlo Edit</author>
  </authors>
  <commentList>
    <comment ref="C4" authorId="0" shapeId="0">
      <text>
        <r>
          <rPr>
            <b/>
            <sz val="9"/>
            <color indexed="81"/>
            <rFont val="Tahoma"/>
            <family val="2"/>
          </rPr>
          <t>Laszlo Edit:</t>
        </r>
        <r>
          <rPr>
            <sz val="9"/>
            <color indexed="81"/>
            <rFont val="Tahoma"/>
            <family val="2"/>
          </rPr>
          <t xml:space="preserve">
CJ-20-SAP Ford</t>
        </r>
      </text>
    </comment>
    <comment ref="C5" authorId="0" shapeId="0">
      <text>
        <r>
          <rPr>
            <b/>
            <sz val="9"/>
            <color indexed="81"/>
            <rFont val="Tahoma"/>
            <family val="2"/>
          </rPr>
          <t>Laszlo Edit:</t>
        </r>
        <r>
          <rPr>
            <sz val="9"/>
            <color indexed="81"/>
            <rFont val="Tahoma"/>
            <family val="2"/>
          </rPr>
          <t xml:space="preserve">
CJ-21-SAP Dacia Dokker</t>
        </r>
      </text>
    </comment>
    <comment ref="C6" authorId="0" shapeId="0">
      <text>
        <r>
          <rPr>
            <b/>
            <sz val="9"/>
            <color indexed="81"/>
            <rFont val="Tahoma"/>
            <family val="2"/>
          </rPr>
          <t>Laszlo Edit:</t>
        </r>
        <r>
          <rPr>
            <sz val="9"/>
            <color indexed="81"/>
            <rFont val="Tahoma"/>
            <family val="2"/>
          </rPr>
          <t xml:space="preserve">
CJ-75-SAP
</t>
        </r>
      </text>
    </comment>
    <comment ref="C7" authorId="0" shapeId="0">
      <text>
        <r>
          <rPr>
            <b/>
            <sz val="9"/>
            <color indexed="81"/>
            <rFont val="Tahoma"/>
            <family val="2"/>
          </rPr>
          <t>Laszlo Edit:</t>
        </r>
        <r>
          <rPr>
            <sz val="9"/>
            <color indexed="81"/>
            <rFont val="Tahoma"/>
            <family val="2"/>
          </rPr>
          <t xml:space="preserve">
CJ-50-SAP Kodiaq</t>
        </r>
      </text>
    </comment>
  </commentList>
</comments>
</file>

<file path=xl/sharedStrings.xml><?xml version="1.0" encoding="utf-8"?>
<sst xmlns="http://schemas.openxmlformats.org/spreadsheetml/2006/main" count="3316" uniqueCount="1830">
  <si>
    <t>Facultatea</t>
  </si>
  <si>
    <t>Denumirea programului de studiu</t>
  </si>
  <si>
    <t>Situaţia programului de studiu</t>
  </si>
  <si>
    <t>RA- reacreditat</t>
  </si>
  <si>
    <t>reevaluare</t>
  </si>
  <si>
    <t>Facultatea de Ştiinţe şi Arte din Cluj-Napoca</t>
  </si>
  <si>
    <t>Relaţii internaţionale şi studii europene</t>
  </si>
  <si>
    <t>A</t>
  </si>
  <si>
    <t>Cinematografie, fotografie, media</t>
  </si>
  <si>
    <t>Ştiinţa Mediului</t>
  </si>
  <si>
    <t>Drept</t>
  </si>
  <si>
    <t>Denumirea programului de studiu şi al domeniului  acreditat</t>
  </si>
  <si>
    <t>Anul pentru evaluarea internă/externă</t>
  </si>
  <si>
    <t>Prof.</t>
  </si>
  <si>
    <t>Conf.</t>
  </si>
  <si>
    <t>Lector/</t>
  </si>
  <si>
    <t>Şef lucr.</t>
  </si>
  <si>
    <t>Asist.</t>
  </si>
  <si>
    <t>Prep</t>
  </si>
  <si>
    <t>Total</t>
  </si>
  <si>
    <t>Media</t>
  </si>
  <si>
    <t>Ştiinţa mediului</t>
  </si>
  <si>
    <t>de Ştiinţe şi Arte Cluj Napoca</t>
  </si>
  <si>
    <t xml:space="preserve">Departamentul </t>
  </si>
  <si>
    <t>Total facultate</t>
  </si>
  <si>
    <t>Departamentul</t>
  </si>
  <si>
    <t xml:space="preserve">Facultatea </t>
  </si>
  <si>
    <t>Numele și prenumele</t>
  </si>
  <si>
    <t xml:space="preserve"> Funcția recunoscută</t>
  </si>
  <si>
    <t>Lector</t>
  </si>
  <si>
    <t>Total posturi</t>
  </si>
  <si>
    <t>T</t>
  </si>
  <si>
    <t>Programul de studiu</t>
  </si>
  <si>
    <t>Prep.</t>
  </si>
  <si>
    <t>de Ştiinţe şi Arte Cluj-Napoca</t>
  </si>
  <si>
    <t>Media ponderată pe departament</t>
  </si>
  <si>
    <t>Nr. fizic.</t>
  </si>
  <si>
    <t>Media de vârstă</t>
  </si>
  <si>
    <t>Nr. cadre didactice pensionate</t>
  </si>
  <si>
    <t>Modul de suplinire a orelor</t>
  </si>
  <si>
    <t>Cu titlul de profesor</t>
  </si>
  <si>
    <t>Cu titlul de conferenţiar</t>
  </si>
  <si>
    <t>Plata cu ora</t>
  </si>
  <si>
    <t>X</t>
  </si>
  <si>
    <t>Carte de specialitate</t>
  </si>
  <si>
    <t>Cursuri universitare</t>
  </si>
  <si>
    <t>Culegeri de texte</t>
  </si>
  <si>
    <t>Culegeri de probleme</t>
  </si>
  <si>
    <t>E</t>
  </si>
  <si>
    <t xml:space="preserve">Total facultate </t>
  </si>
  <si>
    <t>Departament</t>
  </si>
  <si>
    <t>%</t>
  </si>
  <si>
    <t>Activ</t>
  </si>
  <si>
    <t>Cooperant</t>
  </si>
  <si>
    <t>Altruist</t>
  </si>
  <si>
    <t>Facilitează relaţiile</t>
  </si>
  <si>
    <t>Creativ</t>
  </si>
  <si>
    <t>Obiectiv</t>
  </si>
  <si>
    <t>Consecvent</t>
  </si>
  <si>
    <t>Punct de vedere hotărât</t>
  </si>
  <si>
    <t>Peste 86%</t>
  </si>
  <si>
    <t>60-85%</t>
  </si>
  <si>
    <t>50-59%</t>
  </si>
  <si>
    <t>24-49%</t>
  </si>
  <si>
    <t>sub 25%</t>
  </si>
  <si>
    <t>Foarte stimulativ</t>
  </si>
  <si>
    <t>Stimulativ</t>
  </si>
  <si>
    <t>Nestimulativ</t>
  </si>
  <si>
    <t>Impedimenteaza</t>
  </si>
  <si>
    <t>Risc major</t>
  </si>
  <si>
    <t>Valoarea medie aritmetică</t>
  </si>
  <si>
    <t>Asistent</t>
  </si>
  <si>
    <t>Min</t>
  </si>
  <si>
    <t>Max</t>
  </si>
  <si>
    <t>Min/Max</t>
  </si>
  <si>
    <t>Număr total de locuri</t>
  </si>
  <si>
    <t>Nr. de locuri bugetate</t>
  </si>
  <si>
    <t>Nr. de studenţi înscrişi în anul I</t>
  </si>
  <si>
    <t>Media generală a anilor precedenţi</t>
  </si>
  <si>
    <t>Nr. de studeţi bugetaţi</t>
  </si>
  <si>
    <t xml:space="preserve">Nr de studenţi cu contribuţii la cheltuieli de studii </t>
  </si>
  <si>
    <t>Nr. total de studenţi înscrişi</t>
  </si>
  <si>
    <t xml:space="preserve">Cinematografie, fotografie, media </t>
  </si>
  <si>
    <t>Anul de studiu</t>
  </si>
  <si>
    <t>Nr. cursanţi</t>
  </si>
  <si>
    <t>Structura formaţiei de lucru</t>
  </si>
  <si>
    <t>Grupe mari (G)</t>
  </si>
  <si>
    <t>Grupe mici (g)</t>
  </si>
  <si>
    <t>Nr. G</t>
  </si>
  <si>
    <t>Nr.st/G</t>
  </si>
  <si>
    <t>Nr.g</t>
  </si>
  <si>
    <t>I</t>
  </si>
  <si>
    <t>II</t>
  </si>
  <si>
    <t>III</t>
  </si>
  <si>
    <t>IV</t>
  </si>
  <si>
    <t xml:space="preserve">Relaţii internaţionale şi studii europene </t>
  </si>
  <si>
    <t>Total pe facultate</t>
  </si>
  <si>
    <t>Altă categorie</t>
  </si>
  <si>
    <t>Anul de studii</t>
  </si>
  <si>
    <t>Prelungire</t>
  </si>
  <si>
    <t>P</t>
  </si>
  <si>
    <t>CI</t>
  </si>
  <si>
    <t>Total Facultate</t>
  </si>
  <si>
    <t>FSA</t>
  </si>
  <si>
    <t>Programul de studiu de licenţă</t>
  </si>
  <si>
    <t>Media generală de absolvire</t>
  </si>
  <si>
    <t>TOTAL Facultate</t>
  </si>
  <si>
    <t>Foarte mulţumiţi</t>
  </si>
  <si>
    <t>Mulţumiţi</t>
  </si>
  <si>
    <t>Mediu mulţumiţi</t>
  </si>
  <si>
    <t>Nr</t>
  </si>
  <si>
    <t>Nemulţumiţi</t>
  </si>
  <si>
    <t>Diplomație și studii interculturale,  Domeniul: Relaţii internaţionale şi studii europene</t>
  </si>
  <si>
    <t xml:space="preserve">Ştiinţe Juridice </t>
  </si>
  <si>
    <t>Denumirea laboratorului de cercetare</t>
  </si>
  <si>
    <t>Date de identificare a spaţiului (amplasament, suprafaţă, volum)</t>
  </si>
  <si>
    <t>Raport supr./ nr. locuri</t>
  </si>
  <si>
    <t>Domeniul de știință practicat</t>
  </si>
  <si>
    <t>Nr. inventar</t>
  </si>
  <si>
    <t>Anul achiziției</t>
  </si>
  <si>
    <t>Rezultate obținute (rapoarte de cercetare, publicații, participări la manifestări științifice, etc)</t>
  </si>
  <si>
    <t>Nr. crt.</t>
  </si>
  <si>
    <t>Denumirea laboratorului didactic</t>
  </si>
  <si>
    <t>Capaci-tatea (nr. locuri)</t>
  </si>
  <si>
    <t>Raport supr./ nr. locuri conform normelor ARACIS*</t>
  </si>
  <si>
    <t>Discipline deservite*</t>
  </si>
  <si>
    <t>Capacitatea (nr. locuri)</t>
  </si>
  <si>
    <t xml:space="preserve">Denumirea laboratorului </t>
  </si>
  <si>
    <t>Denumirea echipamentelor (instalaţiilor) din dotarea laboratorului</t>
  </si>
  <si>
    <t>Denumirea studioului didactic</t>
  </si>
  <si>
    <t>Discipline deservite**</t>
  </si>
  <si>
    <t>Denumirea parcului didactic</t>
  </si>
  <si>
    <t>Discipline deservite</t>
  </si>
  <si>
    <t>Capaci-tatea (nr. de locuri)</t>
  </si>
  <si>
    <t>Universitatea/Universitățile partenere</t>
  </si>
  <si>
    <t>A-acreditat; AP- autorizat provizoriu</t>
  </si>
  <si>
    <t>Anul de evaluarea internă/externă, reevaluare</t>
  </si>
  <si>
    <t>Științe juridice</t>
  </si>
  <si>
    <t>Total master</t>
  </si>
  <si>
    <t>TOTAL facultate</t>
  </si>
  <si>
    <t>Burse de studii</t>
  </si>
  <si>
    <t xml:space="preserve">Burse sociale </t>
  </si>
  <si>
    <t>Burse ocazionale/speciale</t>
  </si>
  <si>
    <t>BSt</t>
  </si>
  <si>
    <t>BS</t>
  </si>
  <si>
    <t>Capacitatea</t>
  </si>
  <si>
    <t>Denumire echipamente tehnice de învăţare, predare şi comunicare</t>
  </si>
  <si>
    <t>Caracteristicile echipamentelor tehnice de învăţare, predare şi comunicare</t>
  </si>
  <si>
    <t>Anul achiziţiei</t>
  </si>
  <si>
    <t>Nr.locuri</t>
  </si>
  <si>
    <t>Real</t>
  </si>
  <si>
    <t>conform normelor ARACIS</t>
  </si>
  <si>
    <t>Centrul de studiu</t>
  </si>
  <si>
    <t>Ocupat</t>
  </si>
  <si>
    <t>Vacant</t>
  </si>
  <si>
    <t>Format digital</t>
  </si>
  <si>
    <t>BO</t>
  </si>
  <si>
    <t>BT (Bm+BSt+BS+BO)</t>
  </si>
  <si>
    <t>Manuale universitare</t>
  </si>
  <si>
    <t>Îndrumare laborator, de proiectare si calcule tehnologice</t>
  </si>
  <si>
    <t>Dicţionare, comp. texte.</t>
  </si>
  <si>
    <t>Date de identificare spaţiu (amplasament, suprafaţă, mp/volum, mc/)</t>
  </si>
  <si>
    <t xml:space="preserve">Științe Juridice </t>
  </si>
  <si>
    <t>Științe Juridice</t>
  </si>
  <si>
    <t>Ştiința Mediului</t>
  </si>
  <si>
    <t>Norma de bază</t>
  </si>
  <si>
    <t>Total cadre didactice</t>
  </si>
  <si>
    <t>Total cadre didactice cu norma de bază în Universitate</t>
  </si>
  <si>
    <t>Studii de film, Domeniul: Cinematografie, fotografie, media;</t>
  </si>
  <si>
    <t>de Ştiinţe şi Arte din Cluj-Napoca</t>
  </si>
  <si>
    <t>Şt. Juridice</t>
  </si>
  <si>
    <t>Contract de muncă pe perioadă determinată</t>
  </si>
  <si>
    <t>de Științe și Arte din Cluj-Napoca</t>
  </si>
  <si>
    <t>Materiale apărute în edituri cu ISBN care acoperă integral sau parţial problemetica disciplinelor</t>
  </si>
  <si>
    <t>Tipărit</t>
  </si>
  <si>
    <t>Alte materiale didactice elaborate de cadrele didactice şi aprobate în departament, accesibile în bibliotecă sau pe site/intranet</t>
  </si>
  <si>
    <t>Știinte și Arte din Cluj-Napoca</t>
  </si>
  <si>
    <t>de Științe și Arte din Cluj -Napoca</t>
  </si>
  <si>
    <t>Raportul nr. studenţilor înscrişi pe locuri fără taxă la nr. de locuri bugetate [%]</t>
  </si>
  <si>
    <t>Diplomație și studii interculturale</t>
  </si>
  <si>
    <t>Studii de film</t>
  </si>
  <si>
    <t>Media generalăla admitere</t>
  </si>
  <si>
    <t>Total licenţă</t>
  </si>
  <si>
    <t>Contri-buţii la cheltuieli de studii</t>
  </si>
  <si>
    <t xml:space="preserve">Ştiinţa mediului </t>
  </si>
  <si>
    <t>Nr. înscrişi</t>
  </si>
  <si>
    <t>% P</t>
  </si>
  <si>
    <t>% CI</t>
  </si>
  <si>
    <t>% CI+A</t>
  </si>
  <si>
    <t>% A</t>
  </si>
  <si>
    <t>Media examenului de licenţă/ disertaţie</t>
  </si>
  <si>
    <t>Diferenţa ML-MA</t>
  </si>
  <si>
    <t>Studenți înscriși</t>
  </si>
  <si>
    <t>B% (BSt/I*100)</t>
  </si>
  <si>
    <t>B% (BS/I*100)</t>
  </si>
  <si>
    <t>B% (BO/I*100)</t>
  </si>
  <si>
    <t>B% (BT/I*100)</t>
  </si>
  <si>
    <t>Total facultate licenţă</t>
  </si>
  <si>
    <t>Total facultate master</t>
  </si>
  <si>
    <t>Studenţi  evaluaţi</t>
  </si>
  <si>
    <t>Nr. total studenţi din ultimul an de studiu</t>
  </si>
  <si>
    <t>Nr. total studenţi din programul de studiu</t>
  </si>
  <si>
    <t>Denumirea echipamentelor (instalaţiilor) din dotare</t>
  </si>
  <si>
    <t>Denumirea atelierului/parcului didactic</t>
  </si>
  <si>
    <t>Capacitatea (nr.  locuri)</t>
  </si>
  <si>
    <t>Date de identificare a spaţiului (amplasament, suprafaţă, se ataşează extrasul de carte funciară cu parcelare)</t>
  </si>
  <si>
    <t>Capacitatea (nr. de locuri de muncă)</t>
  </si>
  <si>
    <t>Denumirea sălii de curs/ seminar</t>
  </si>
  <si>
    <t>Asociat cu contract durată determinată</t>
  </si>
  <si>
    <t>Total posturi ocupate</t>
  </si>
  <si>
    <t>Lector/Şef lucrări</t>
  </si>
  <si>
    <t>III+</t>
  </si>
  <si>
    <t>IV+</t>
  </si>
  <si>
    <t>II+</t>
  </si>
  <si>
    <t>Fără taxă</t>
  </si>
  <si>
    <t>Nr. stud/g</t>
  </si>
  <si>
    <t>CI+A</t>
  </si>
  <si>
    <t xml:space="preserve">EZT AZ OLDALT NEM KELL KITÖLTENI, AUTOMATIKUSAN VESZI AZ ADATOKAT A Munka 18-ból. </t>
  </si>
  <si>
    <t>Asistent universitar</t>
  </si>
  <si>
    <t>-</t>
  </si>
  <si>
    <t>Studii Europene</t>
  </si>
  <si>
    <t>1 év %</t>
  </si>
  <si>
    <t>2 év %</t>
  </si>
  <si>
    <t>3 év %</t>
  </si>
  <si>
    <t>4 év %</t>
  </si>
  <si>
    <t>CJ</t>
  </si>
  <si>
    <t>Laborator de microscopie</t>
  </si>
  <si>
    <t>5 buc.Microscop optic binocular</t>
  </si>
  <si>
    <t>U 3001-3005</t>
  </si>
  <si>
    <t>1buc.Microscop optic binocular</t>
  </si>
  <si>
    <t>1buc.Microscop optic trinocular MBL 2100</t>
  </si>
  <si>
    <t>U 3032</t>
  </si>
  <si>
    <t>1buc. Microscop inversat</t>
  </si>
  <si>
    <t>3 buc. Microscop KRUSS model MBL2000</t>
  </si>
  <si>
    <t>5 buc.Stereomicroscop</t>
  </si>
  <si>
    <t>U 3033-3037</t>
  </si>
  <si>
    <t>1buc.Stereomicroscop Zeiss</t>
  </si>
  <si>
    <t>U 3038</t>
  </si>
  <si>
    <t>3 buc. Stereomicroscop KRUSS MSZ5000-IL-TL</t>
  </si>
  <si>
    <t>6 buc.Microscop binocular de polarizaţie</t>
  </si>
  <si>
    <t>U 3008-3013</t>
  </si>
  <si>
    <t>1.buc. Microscop trinocular de polarizaţie</t>
  </si>
  <si>
    <t>U 3008-3014</t>
  </si>
  <si>
    <t>1buc.Aparat de fotografiat digit. Nikon 8400 cu fotoadaptor</t>
  </si>
  <si>
    <t>8 buc. Lupă de mare precizie</t>
  </si>
  <si>
    <t>UR 245/1-8</t>
  </si>
  <si>
    <t>1 buc. Agitator magnetic</t>
  </si>
  <si>
    <t>U 3068</t>
  </si>
  <si>
    <t>1buc. Etuvă Geniab Mino OV160-30</t>
  </si>
  <si>
    <t>U 3065</t>
  </si>
  <si>
    <t>1 buc. Refulător de frunze Husqvarna</t>
  </si>
  <si>
    <t>2 buc. Plasă Planktonet</t>
  </si>
  <si>
    <t>UR 237-238</t>
  </si>
  <si>
    <t>3 buc. Plasă Winlab</t>
  </si>
  <si>
    <t>UR 241-244</t>
  </si>
  <si>
    <t>1 buc. Disc Secchi</t>
  </si>
  <si>
    <t>UR 239</t>
  </si>
  <si>
    <t>1 buc. Lampa bactericidă NBV cu timmer digital Gelectronics</t>
  </si>
  <si>
    <t>1 buc. Frigider cu două uşi</t>
  </si>
  <si>
    <t>1 buc. Termostat universal Memmert WB</t>
  </si>
  <si>
    <t>Pc fujitsu siemens</t>
  </si>
  <si>
    <t xml:space="preserve">Ustensile de laborator din sticlă, porţelan şi cuarţ: </t>
  </si>
  <si>
    <t>Laborator analize de mediu</t>
  </si>
  <si>
    <t>1buc. Nişă chimică Dinamica</t>
  </si>
  <si>
    <t>1buc. Flamfotometru</t>
  </si>
  <si>
    <t>1buc. Aparat distilat apă Merit W4000</t>
  </si>
  <si>
    <t>U 3039</t>
  </si>
  <si>
    <t>1buc. Termostat universal LAUDA</t>
  </si>
  <si>
    <t>1 buc. Agitator magnetic Heidolph MR 3001</t>
  </si>
  <si>
    <t>1buc. Refractometru ABBE PRISMA</t>
  </si>
  <si>
    <t>U 3040</t>
  </si>
  <si>
    <t>1buc. Stativ rotativ pt. eprubete</t>
  </si>
  <si>
    <t>U 6006</t>
  </si>
  <si>
    <t>1 buc. Vâscozimetru Hoppler</t>
  </si>
  <si>
    <t>1 buc. Baie de nisip</t>
  </si>
  <si>
    <t>1buc. Fotocolorimetru DR 890</t>
  </si>
  <si>
    <t>U 3045</t>
  </si>
  <si>
    <t>1 buc. pH-metru, conductometru WTW 340i</t>
  </si>
  <si>
    <t>1 buc. Balanţă digitală SHIMADZU</t>
  </si>
  <si>
    <t>1 buc. Agitator</t>
  </si>
  <si>
    <t>1 buc. Agitator cu încălzire HP6 Variomag</t>
  </si>
  <si>
    <t>1 buc. Centrifugă micro20 HETTICH G282</t>
  </si>
  <si>
    <t>5 buc. Manta de încălzire RAYPA</t>
  </si>
  <si>
    <t>1 buc. Manta de încălzire FALC</t>
  </si>
  <si>
    <t>1 buc. Manta de încălzire RFT</t>
  </si>
  <si>
    <t>1 buc. Sistem de apă ultrapură DIRECT Q3 UV</t>
  </si>
  <si>
    <t>1buc. Multimetru pentru cercetare</t>
  </si>
  <si>
    <t>1 buc. Frigider Arctic</t>
  </si>
  <si>
    <t>1 buc. Oxigenometru portabil</t>
  </si>
  <si>
    <t>1buc. Balanţă Analitică Digitală</t>
  </si>
  <si>
    <t>U 3043</t>
  </si>
  <si>
    <t>1 buc. Aparat de tip Kipp pt. generat gaze</t>
  </si>
  <si>
    <t>Laptop Acer</t>
  </si>
  <si>
    <t>Laborator instrumental</t>
  </si>
  <si>
    <t>1buc. Aparat monitorizare gaze in atmosferă - Radon</t>
  </si>
  <si>
    <t>1buc. Dozimetru şi contaminometru de radiaţii tip monitor</t>
  </si>
  <si>
    <t>1 buc. Luxmetru Entech</t>
  </si>
  <si>
    <t>U 174</t>
  </si>
  <si>
    <t>1buc. Gamaspectrometru cu laptop</t>
  </si>
  <si>
    <t>1buc. Numărător Alfa-beta Protean-MC +Laptop</t>
  </si>
  <si>
    <t>1buc. Ap. de măsurare a câmpului electrom. Tip. EFA 300</t>
  </si>
  <si>
    <t>1buc. Ap. de măsurare a câmpului electrom.Tip. EMR 300</t>
  </si>
  <si>
    <t>1buc. Dozimetru portabil Automess</t>
  </si>
  <si>
    <t>1buc. Intrument pt. măsurarea puterii vântului</t>
  </si>
  <si>
    <t>UR 247</t>
  </si>
  <si>
    <t>1buc. Aparat pt. măsurarea ploii cu afişaj digital</t>
  </si>
  <si>
    <t>UR 248</t>
  </si>
  <si>
    <t>1buc. Higrometru cu afişaj LCD</t>
  </si>
  <si>
    <t>UR 254</t>
  </si>
  <si>
    <t>1buc. Sonometru Quest</t>
  </si>
  <si>
    <t>1buc. Aerosol - aparat de măsurarea a pulberii</t>
  </si>
  <si>
    <t>1 buc. Radon detector LUK3P</t>
  </si>
  <si>
    <t>1 buc. Telemetru laser</t>
  </si>
  <si>
    <t>1buc.Pf instrument de măsurare al climatului din aer int.</t>
  </si>
  <si>
    <t>1 buc. Pompa MFS 513A</t>
  </si>
  <si>
    <t>2 buc. Termometru cu infraroşu Precisa</t>
  </si>
  <si>
    <t>1 buc. Termometru Fluke</t>
  </si>
  <si>
    <t>1 buc. Luxmetru Precisa</t>
  </si>
  <si>
    <t>1buc. Voltammetru model 797 VA Computrace cu accesorii+Computer sist.Duron</t>
  </si>
  <si>
    <t>1 buc. Dosimat Plus</t>
  </si>
  <si>
    <t>1buc. Spectrofotometru Jenway</t>
  </si>
  <si>
    <t>U 3066</t>
  </si>
  <si>
    <t>1buc. Titrator automat Titroline Alpha.</t>
  </si>
  <si>
    <t>1buc. Multimetru C863</t>
  </si>
  <si>
    <t>1 buc. Aparat pt. det. tensiunii superficiale</t>
  </si>
  <si>
    <t>2 buc. Termometru digital</t>
  </si>
  <si>
    <t>Imprimanta XeroxRicoh Mp200</t>
  </si>
  <si>
    <t xml:space="preserve"> Inchiriat cu    contract</t>
  </si>
  <si>
    <t>Sala A 011;                  29,6 mp</t>
  </si>
  <si>
    <t>4,0</t>
  </si>
  <si>
    <t>U 3006</t>
  </si>
  <si>
    <t>10 buc.Site, dif. mărimi</t>
  </si>
  <si>
    <t>UR 119-129</t>
  </si>
  <si>
    <t>1 buc. Set pH-metru Agrar 2000</t>
  </si>
  <si>
    <t>UR 255</t>
  </si>
  <si>
    <t>10 buc. Lupă de mare precizie</t>
  </si>
  <si>
    <t>UR 245/9-18</t>
  </si>
  <si>
    <t>1 buc. Termometru digital</t>
  </si>
  <si>
    <t>1buc. Cuptor de calcinare Nabertherm</t>
  </si>
  <si>
    <t>1 buc. Penetrometru</t>
  </si>
  <si>
    <t>1 buc. Balanţă digitală Precisa XT 1200</t>
  </si>
  <si>
    <t xml:space="preserve">Laborator de profil foto </t>
  </si>
  <si>
    <t>Sala B507
15.22 mp</t>
  </si>
  <si>
    <t>- 5 buc. aparate foto Nikon F75</t>
  </si>
  <si>
    <t>U2053-57</t>
  </si>
  <si>
    <t>(Arta imaginii, Fotografie, Fotoprocese, Optică şi aparaturi de filmare)</t>
  </si>
  <si>
    <t>Kit suport umar DSLR+ follow focus</t>
  </si>
  <si>
    <t>- 2 buc. aparate penru mărire foto Crocus III</t>
  </si>
  <si>
    <t>UR259</t>
  </si>
  <si>
    <t>1 buc. cântar electric NJW-1500</t>
  </si>
  <si>
    <t>- 3 buc. aparate pt. uscare fotopozitive</t>
  </si>
  <si>
    <t>- 1 buc. fierbător apă 1.7L</t>
  </si>
  <si>
    <t>- 1 buc. uscător pt. fotonegative</t>
  </si>
  <si>
    <t>-1 buc exponometru Kenko KFM 1100</t>
  </si>
  <si>
    <t>1 buc. Ghilotina, tăvi si pensetă</t>
  </si>
  <si>
    <t>Laborator media  de profil prelucrare materiale multimedia</t>
  </si>
  <si>
    <t>Sala B505
12.47 mp</t>
  </si>
  <si>
    <t xml:space="preserve"> 1 buc. pupitru de editare Workstation HP Z840 Intel Xeon Quad Core 16 GB RAM dotat cu Adobe Creative Suite CC. Monitor Benq</t>
  </si>
  <si>
    <t>(Montaj de film şi TV, Prelucrarea digitală a imaginii, Animaţie)</t>
  </si>
  <si>
    <t>-2 buc. Monitoare audio Sony SMS -1p</t>
  </si>
  <si>
    <t>UR173/1-2</t>
  </si>
  <si>
    <t>-1 buc. Videorecorder DV Cam R-25</t>
  </si>
  <si>
    <t>UR2016</t>
  </si>
  <si>
    <t>Tabla grafica Wacon</t>
  </si>
  <si>
    <t>Soft Toon Boon Studio 5</t>
  </si>
  <si>
    <t>UR173/3-4</t>
  </si>
  <si>
    <t>Studio de televiziune</t>
  </si>
  <si>
    <t>Sala B021
B022
(194.58+22.73) mp</t>
  </si>
  <si>
    <t>30
5</t>
  </si>
  <si>
    <t>6.48
4.54</t>
  </si>
  <si>
    <t>4
4</t>
  </si>
  <si>
    <t>Arta imaginii, Arta imaginii de film, Arta imaginii cinematografice, Cunoştințe operator imagine, Regie TV, Regie de film, Fotografie, Fotoprocese, Montaj film și TV, Adaptare literară, Tehnici și tehnologii TV, Actorie de film, Optică și aparaturi de filmare, Tehnici iluminatorii, Exponometrie, Scenariu tehnic și proiect cinematografic, Practică</t>
  </si>
  <si>
    <t>2007/06</t>
  </si>
  <si>
    <t>Aparat foto Cannon EOS400D</t>
  </si>
  <si>
    <t>Camera de filmare 35mm</t>
  </si>
  <si>
    <t>UF2009</t>
  </si>
  <si>
    <t>Microfon Senheiser - Microport -  set</t>
  </si>
  <si>
    <t>2008/05</t>
  </si>
  <si>
    <t>Reflector pt. Studio - Sechtler set</t>
  </si>
  <si>
    <t>Videoproietor - TOSHIBA</t>
  </si>
  <si>
    <t>2008/06</t>
  </si>
  <si>
    <t>Kit Manfrotto - Stativ camera video</t>
  </si>
  <si>
    <t>2010/03</t>
  </si>
  <si>
    <t>Stadycam Flaycam + monitor 7"</t>
  </si>
  <si>
    <t>Intercom Sistem - Data video</t>
  </si>
  <si>
    <t>Reflectoare pt. studio + anexe - 1 din 6 - ARRI</t>
  </si>
  <si>
    <t>Tabletă grafică Wacon</t>
  </si>
  <si>
    <t>2011/06</t>
  </si>
  <si>
    <t>2012/03</t>
  </si>
  <si>
    <t>Reflector dimabil cu led - studio</t>
  </si>
  <si>
    <t>2014/02</t>
  </si>
  <si>
    <t>Set portabil de refl. pe ledur - studio</t>
  </si>
  <si>
    <t>Reflector 2000w  - studio</t>
  </si>
  <si>
    <t>Rack Dimmer - studio</t>
  </si>
  <si>
    <t>Dulap prelungire, distrib. - studio</t>
  </si>
  <si>
    <t>Mixer Audio digital</t>
  </si>
  <si>
    <t>2015/10</t>
  </si>
  <si>
    <t>Tabletă comandă mixer</t>
  </si>
  <si>
    <t>Cap monitor digital</t>
  </si>
  <si>
    <t>Microfon pentru instrument Sennheiser Drumset 900</t>
  </si>
  <si>
    <t>Microfon atmosferă studio - Neumann KM184 mt Stereo Se</t>
  </si>
  <si>
    <t>Microfon voce studio - Neumann U87</t>
  </si>
  <si>
    <t>Microfon voce studiou - Neumann TLM 49 (Large, condenser, cardioid)</t>
  </si>
  <si>
    <t>Microfon voce studiu - Neumann TLM 103 (Large)</t>
  </si>
  <si>
    <t>Calculator editare audio cu monitor 29"</t>
  </si>
  <si>
    <t>Cameră studio cu prompter</t>
  </si>
  <si>
    <t>2015/12</t>
  </si>
  <si>
    <t>Controller cameră</t>
  </si>
  <si>
    <t xml:space="preserve">Cameră studio </t>
  </si>
  <si>
    <t>Monitor de platou LCD 32" cu suport</t>
  </si>
  <si>
    <t>Prompter cu controller USB</t>
  </si>
  <si>
    <t>Computer Prompter</t>
  </si>
  <si>
    <t>Mixer video</t>
  </si>
  <si>
    <t>Calculator pentru grafică Core i3 cu card SDI</t>
  </si>
  <si>
    <t>Monitor mixer video LG 47" profesional cu consola de perete</t>
  </si>
  <si>
    <t>Monitor tehnic Duo 4K</t>
  </si>
  <si>
    <t>Monitor profesional LCD 17" TVLogic</t>
  </si>
  <si>
    <t>1:4 antenă splitter</t>
  </si>
  <si>
    <t>Echipament de control sunet M1R53</t>
  </si>
  <si>
    <t>Monitor ASSUS 24" FHD cu consola si prelungitor cablu</t>
  </si>
  <si>
    <t>Sistem intercom cu panouri</t>
  </si>
  <si>
    <t>Calculator grafică Core i7 cu card SDI</t>
  </si>
  <si>
    <t>Recorder studio</t>
  </si>
  <si>
    <t>Rack studio</t>
  </si>
  <si>
    <t>Monitor Datavideo profesional de control 17.3" TFT LCD</t>
  </si>
  <si>
    <t>Echipament de control sunet RMCA2</t>
  </si>
  <si>
    <t>Matrix video cu panou de control</t>
  </si>
  <si>
    <t>Calculator de montaj Core i7, 8GB RAM, GTX750, Win8.1Pro</t>
  </si>
  <si>
    <t>Mobilier studio cu 3 module, rack oblic de 2x3U</t>
  </si>
  <si>
    <t>Mobilier comandă audio 2 module, rack oblic 3U</t>
  </si>
  <si>
    <t xml:space="preserve">Lampă Moving head </t>
  </si>
  <si>
    <t>Mixer de lumini</t>
  </si>
  <si>
    <t>Lampă ARRI cu softbox</t>
  </si>
  <si>
    <t>Pantograf</t>
  </si>
  <si>
    <t>Camera robotică Datavideo</t>
  </si>
  <si>
    <t>Set căşti studiou - Senhhaiser HD 380 Pro - 2b/set</t>
  </si>
  <si>
    <t>scara 9 trepte</t>
  </si>
  <si>
    <t xml:space="preserve">KRW-05-Wide Conv - Sony </t>
  </si>
  <si>
    <t>suport microfon</t>
  </si>
  <si>
    <t xml:space="preserve">telescop </t>
  </si>
  <si>
    <t>multimetru</t>
  </si>
  <si>
    <t>geanta KT WS-604</t>
  </si>
  <si>
    <t>cap monopod 234RC</t>
  </si>
  <si>
    <t>Filtru audio - compresor</t>
  </si>
  <si>
    <t>UR157</t>
  </si>
  <si>
    <t>Trepied pt microfoane</t>
  </si>
  <si>
    <t>UR158/1</t>
  </si>
  <si>
    <t xml:space="preserve">Trepied pt microfoane </t>
  </si>
  <si>
    <t>UR158/2</t>
  </si>
  <si>
    <t>Trepied - reflector Theater</t>
  </si>
  <si>
    <t>UR159/1</t>
  </si>
  <si>
    <t>UR159/2</t>
  </si>
  <si>
    <t>UR159/3</t>
  </si>
  <si>
    <t>UR159/4</t>
  </si>
  <si>
    <t>UR159/5</t>
  </si>
  <si>
    <t>UR159/6</t>
  </si>
  <si>
    <t>UR159/7</t>
  </si>
  <si>
    <t>UR159/8</t>
  </si>
  <si>
    <t>Cabluri - microfon</t>
  </si>
  <si>
    <t>UR162/1</t>
  </si>
  <si>
    <t>UR162/2</t>
  </si>
  <si>
    <t>UR162/3</t>
  </si>
  <si>
    <t>Microfoane-EV-50B</t>
  </si>
  <si>
    <t>UR167/1</t>
  </si>
  <si>
    <t>UR167/2</t>
  </si>
  <si>
    <t>UR167/3</t>
  </si>
  <si>
    <t>Reflectoare pt producerea luminii-BLSF 1000 - JAMIRO</t>
  </si>
  <si>
    <t>UR168/1</t>
  </si>
  <si>
    <t>UR168/2</t>
  </si>
  <si>
    <t>Accesorii sunet efect audio - Delay</t>
  </si>
  <si>
    <t>UR170</t>
  </si>
  <si>
    <t>Microfoane-ECM -77B - SONY</t>
  </si>
  <si>
    <t>UR171/1</t>
  </si>
  <si>
    <t>UR171/2</t>
  </si>
  <si>
    <t>UR171/3</t>
  </si>
  <si>
    <t>UR171/4</t>
  </si>
  <si>
    <t>UR171/5</t>
  </si>
  <si>
    <t>Difuzoare active SMS-1P</t>
  </si>
  <si>
    <t>UR173/5</t>
  </si>
  <si>
    <t>UR173/6</t>
  </si>
  <si>
    <t>UR173/7</t>
  </si>
  <si>
    <t>UR173/8</t>
  </si>
  <si>
    <t>UR173/9</t>
  </si>
  <si>
    <t>UR173/10</t>
  </si>
  <si>
    <t>Stativ tabla conf</t>
  </si>
  <si>
    <t>UR186/2</t>
  </si>
  <si>
    <t>Tabla conf</t>
  </si>
  <si>
    <t>UR42</t>
  </si>
  <si>
    <t>Încărcător acumulator Sony BC-V615</t>
  </si>
  <si>
    <t>UR258</t>
  </si>
  <si>
    <t>Tripod Manfrotto MN0055Pro</t>
  </si>
  <si>
    <t>Monopod Manfrotto MN06816</t>
  </si>
  <si>
    <t>UR260</t>
  </si>
  <si>
    <t>Dispozitiv stitiv foto Manfrotto - forgó fej</t>
  </si>
  <si>
    <t>UR261</t>
  </si>
  <si>
    <t>suport camera 35mm - Arri</t>
  </si>
  <si>
    <t>T-bone IEM 100-863 MHz - 1 adó + 1 db. Vevő = 2</t>
  </si>
  <si>
    <t>T-bone IEM 100R-863 MHz - vevő 3 db.</t>
  </si>
  <si>
    <t>sine pentru fahrt</t>
  </si>
  <si>
    <t xml:space="preserve">parasolar - flag </t>
  </si>
  <si>
    <t>modulator FM</t>
  </si>
  <si>
    <t>Sine pentru fahrt - 12 BUC</t>
  </si>
  <si>
    <t>monitor Horizon 19"</t>
  </si>
  <si>
    <t>microfon Rode NTG-2</t>
  </si>
  <si>
    <t>Scară alumuniu - E 3x9</t>
  </si>
  <si>
    <t>cot suport reflector</t>
  </si>
  <si>
    <t xml:space="preserve">cot suport reflector </t>
  </si>
  <si>
    <t xml:space="preserve">Dimmer Showtec 1 Canal 10A </t>
  </si>
  <si>
    <t>Dimmer Showtec 1 Canal 10A</t>
  </si>
  <si>
    <t>Preview Tally Boksz - Ovideo - interfata</t>
  </si>
  <si>
    <t>geanta camera video CC-195</t>
  </si>
  <si>
    <t>geanta camera video CC-192</t>
  </si>
  <si>
    <t>tube tape chroma GREEN - panza fundal</t>
  </si>
  <si>
    <t>caseta pentru transport - 100x50x50 - Case - Theatherret</t>
  </si>
  <si>
    <t>caseta pentru transport - 54x21x33 - Case audio</t>
  </si>
  <si>
    <t>Filtru Kenko ND8 PRO1 D 67MM</t>
  </si>
  <si>
    <t>Filtru Kenko ND4 PRO1 D 67MM</t>
  </si>
  <si>
    <t>Capa Z2/ Kit Suport umar VDSLR+ Follow focus</t>
  </si>
  <si>
    <t>Canon EF 75-300mm f/4-5.6 III - obiectiv</t>
  </si>
  <si>
    <t>Mixer lumini - Behringer</t>
  </si>
  <si>
    <t>Mocrofon Sennheiser</t>
  </si>
  <si>
    <t>Monitor hangfal - YAMAHA</t>
  </si>
  <si>
    <t>Microfon Instrument Shure SM57 LC</t>
  </si>
  <si>
    <t>Microfon voce Shure SM58 5</t>
  </si>
  <si>
    <t xml:space="preserve">Microfon pentru instrument - Audix D4 (Dynamic, hypercardioid) </t>
  </si>
  <si>
    <t>Monitor voce studiou - Sennheiser HD 380 Pro</t>
  </si>
  <si>
    <t>Suport microfon</t>
  </si>
  <si>
    <t>Suport microfon owerhead - darús állvány</t>
  </si>
  <si>
    <t>suport boxe studiou</t>
  </si>
  <si>
    <t>HDD Extern KPI</t>
  </si>
  <si>
    <t>Şină cabluri montabilă pe perete</t>
  </si>
  <si>
    <t>Cameră AC Adaptor rack (up to 6 cameră)</t>
  </si>
  <si>
    <t>Cutie cu conectori perete</t>
  </si>
  <si>
    <t>Monitor pentru prompter 22" cu braț ergonomic</t>
  </si>
  <si>
    <t>Monitor DVI DELL 22" cu braț ergonomic</t>
  </si>
  <si>
    <t>Set de console pentru montare boxe</t>
  </si>
  <si>
    <t>Microfon shot-gum</t>
  </si>
  <si>
    <t>Stativ microfon de masa</t>
  </si>
  <si>
    <t>Microfon lavaliera cu cablu</t>
  </si>
  <si>
    <t>Microfon lavaliera wireless</t>
  </si>
  <si>
    <t>Belt pack cameră cu cască</t>
  </si>
  <si>
    <t>Monitor DELL 22" FHD cu consolă</t>
  </si>
  <si>
    <t>KVM prelungitor Extender DVI</t>
  </si>
  <si>
    <t>Rack keyboard</t>
  </si>
  <si>
    <t xml:space="preserve">Sincron generator - convertor </t>
  </si>
  <si>
    <t>Convertor Audio in SDI</t>
  </si>
  <si>
    <t>Convertor SDI in Audio</t>
  </si>
  <si>
    <t>Lampă ON-AIR cu unitate de alimentare</t>
  </si>
  <si>
    <t>Control PC</t>
  </si>
  <si>
    <t>DELL 24" 16:10 monitor, DVI, IPS</t>
  </si>
  <si>
    <t>Monitor LG 32" profesional pentru mixer video</t>
  </si>
  <si>
    <t>Mobilier studio cu 2 module, rack oblic de 2x3U</t>
  </si>
  <si>
    <t>Mobilier  studio cu 1 modul, rack de masa 1x6U / un rack de 12 U in picioarele mesei</t>
  </si>
  <si>
    <t>Pod pentru lumini</t>
  </si>
  <si>
    <t>Cărucior pentru lampă</t>
  </si>
  <si>
    <t>Cablu de siguranță</t>
  </si>
  <si>
    <t>Laborator de montaj sunet</t>
  </si>
  <si>
    <t>Sala B502</t>
  </si>
  <si>
    <t>HS7 Yamaha monitor de studio activ 95 W</t>
  </si>
  <si>
    <t>HD380 PRO Senheiser casti audio</t>
  </si>
  <si>
    <t>CCM1 5FM Cordial cablu microfon 1.5 m</t>
  </si>
  <si>
    <t>XENYX1204 USB Behringer mixer audio</t>
  </si>
  <si>
    <t>Laborator de inregistrare si montaj sunet I.</t>
  </si>
  <si>
    <t>Sala B503
(12.56+16.21) MP</t>
  </si>
  <si>
    <t xml:space="preserve">Mixer audio </t>
  </si>
  <si>
    <t>U2050</t>
  </si>
  <si>
    <t>Microfon voce studio - AKG C12VR</t>
  </si>
  <si>
    <t>Microfon studiou - Dynaudio 9SII active subwoofer</t>
  </si>
  <si>
    <t>Calculator Intel Core I7 8GB RAM,monitor Dell</t>
  </si>
  <si>
    <t>Casti audio - Sennheiser HD-25 CII</t>
  </si>
  <si>
    <t>Panou acustic studiou</t>
  </si>
  <si>
    <t xml:space="preserve">apărătoare microfon - dop filtru </t>
  </si>
  <si>
    <t>Interfata audio USB - panou acustic</t>
  </si>
  <si>
    <t>Auralex Acoustics Alpha DST - Thomann</t>
  </si>
  <si>
    <t>T Bone Mic Screen - Thomann</t>
  </si>
  <si>
    <t>Laborator informatică (A402)</t>
  </si>
  <si>
    <t>Calea Turzii nr. 4., etaj 4.
57.88 mp</t>
  </si>
  <si>
    <t>2,56</t>
  </si>
  <si>
    <t>2,50</t>
  </si>
  <si>
    <t>Toate</t>
  </si>
  <si>
    <t>UF454/3-UF454/14</t>
  </si>
  <si>
    <t>UF3037</t>
  </si>
  <si>
    <t>Sistem PC - I5 SKYLAKE - 12 buc
Monitor HP - 23" - 12 buc</t>
  </si>
  <si>
    <t>UF955/1-12
UF956/1-12</t>
  </si>
  <si>
    <t>Sala B021, B022
217.31 MP</t>
  </si>
  <si>
    <t>- 1 buc. cameră video Sony WSP 570 cu accesorii:</t>
  </si>
  <si>
    <t>UR2001</t>
  </si>
  <si>
    <t>(Arta imaginii, Arta imaginii de film, Arta imaginii cinematografice, Cunoştințe operator imagine, Regie TV, Regie de film, Fotografie, Fotoprocese, Montaj film și TV, Adaptare literară, Tehnici și tehnologii TV, Actorie de film, Optică și aparaturi de filmare, Tehnici iluminatorii, Exponometrie, Scenariu tehnic și proiect cinematografic, Practică)</t>
  </si>
  <si>
    <t>- obiectiv Angénieux 15x8.3 AIF+</t>
  </si>
  <si>
    <t>- monitor  Sony DXF-51 BW viewfinder</t>
  </si>
  <si>
    <t>- Angénieux SZH 93 servo zoom/focus handle</t>
  </si>
  <si>
    <t>- Angénieux CA 93 servo focus handle</t>
  </si>
  <si>
    <t>- Angénieux back focus module</t>
  </si>
  <si>
    <t>- 1 buc. cameră video Full HD Sony PMW EX-3</t>
  </si>
  <si>
    <t>UF2010</t>
  </si>
  <si>
    <t>- 1 buc. cameră video Full HD Sony PMW EX-1</t>
  </si>
  <si>
    <t>UF2085</t>
  </si>
  <si>
    <t>- 3 buc. camere video Sony DSR PD-170</t>
  </si>
  <si>
    <t>2005
2007
2007</t>
  </si>
  <si>
    <t>- 3 buc. camere video Sony DSR PD-150</t>
  </si>
  <si>
    <t>UR2010
UR2011
UR2012</t>
  </si>
  <si>
    <t>- 1 buc. cameră Arriflex IIC, 35 mm, cu accesorii:</t>
  </si>
  <si>
    <t>obiective Taylor-Hobson: 25 mm, 32 mm, 40 mm, 50 mm, 75 mm</t>
  </si>
  <si>
    <t>adaptor Arnold Richter</t>
  </si>
  <si>
    <t>4 buc. casete 60 m</t>
  </si>
  <si>
    <t>1 buc. casetă 150 m</t>
  </si>
  <si>
    <t>accesorii pentru animaţie frame by frame (motor single frame, zusatzblende, numărător cadre, telecomandă)</t>
  </si>
  <si>
    <t>motor sincron 24 cadre/s</t>
  </si>
  <si>
    <t>motor cu viteze variabile</t>
  </si>
  <si>
    <t>acumulator 16V</t>
  </si>
  <si>
    <t>- 3 buc. casetoscoape Sony DSR-25</t>
  </si>
  <si>
    <t>UR2016
UR2017
UR2018</t>
  </si>
  <si>
    <t>- 1 buc. trepied Sachtler DV 12 Pro</t>
  </si>
  <si>
    <t>UR2007</t>
  </si>
  <si>
    <t>- 3 buc. trepiede Sachtler DV II/2 cu dolly</t>
  </si>
  <si>
    <t>UR2013</t>
  </si>
  <si>
    <t>UR2014</t>
  </si>
  <si>
    <t>UR2015</t>
  </si>
  <si>
    <t>- 1 buc. trepied Manfrotto-Vinten Pro 5DC/PT 525</t>
  </si>
  <si>
    <t>UR2075</t>
  </si>
  <si>
    <t>- 1 buc. trepiede Manfrotto QuickSet</t>
  </si>
  <si>
    <t>-1 Trepied Manfrotto</t>
  </si>
  <si>
    <t>Steady cam Flaycam+mon 7”</t>
  </si>
  <si>
    <t>- 6 buc. lumini Theatre Spot cu accesorii (stative, lentile Fresnel, parasolare)</t>
  </si>
  <si>
    <t>6 buc. lumini Arri Junior 650 W cu accesorii (stative, lentile Fresnel, parasolare)</t>
  </si>
  <si>
    <t>- 2 buc. reflectoare Janiro 1000 W</t>
  </si>
  <si>
    <t>UR168/1
UR168/2</t>
  </si>
  <si>
    <t>- 2 seturi de reflectoare Balogh 1000 W (2 seturi complete cu stative, cleme şi filtre incluse)</t>
  </si>
  <si>
    <t>UR2030
UR2031</t>
  </si>
  <si>
    <t>- 2 buc. surse de lumină cu tuburi fluorescente Balogh 350 W</t>
  </si>
  <si>
    <t>UR2032
UR2033</t>
  </si>
  <si>
    <t>- 2 seturi lumini Sachtler HSL-1000,  350 W, portabile, cu accesorii (6 reflectoare, stative )</t>
  </si>
  <si>
    <t>Reflector HMI 1200w Filmgear cu stativ</t>
  </si>
  <si>
    <t>-6 buc. DimmerShowtec 10A</t>
  </si>
  <si>
    <t>2 seturi microport Sennheiser EW 112-P – G2</t>
  </si>
  <si>
    <t>2 seturi microport Sennheiser EW 112 P- G3</t>
  </si>
  <si>
    <t>- 3 buc. microfoane EV RE-50B</t>
  </si>
  <si>
    <t>UR167/1-3</t>
  </si>
  <si>
    <t>- 5 buc. microfoane lavaliere Sony ECM-77B</t>
  </si>
  <si>
    <t>UR171/1-5</t>
  </si>
  <si>
    <t>-1 buc. microfon RODE  NTG-2</t>
  </si>
  <si>
    <t>- 1 buc. microfon Sennheiser MKH 418, cu accesorii (boom, mount, paravânt)</t>
  </si>
  <si>
    <t>- 1 buc. mixer/recorder audio Edirol R-4</t>
  </si>
  <si>
    <t>US30027</t>
  </si>
  <si>
    <t>-1 buc. Recorder audio TASCAM DR680</t>
  </si>
  <si>
    <t>-1 Sistem sonorizare PEAVEY</t>
  </si>
  <si>
    <t>- 10 buc. difuzoare active profesionale Sony SMS-1P</t>
  </si>
  <si>
    <t>UR173/1-10</t>
  </si>
  <si>
    <t>-1 buc reportofon audio ZOOM H4n</t>
  </si>
  <si>
    <t>- sistem traveling (platformă cu scaun, 18 buc. de şine, cca. 22 m)</t>
  </si>
  <si>
    <t>- 1 buc. videoproiector Toshiba TLP-XD2000</t>
  </si>
  <si>
    <t>- 8 buc. Monitoare  studio Sony Trinitron PVM-14N5E - 14”</t>
  </si>
  <si>
    <t>UR3046/1-8</t>
  </si>
  <si>
    <t>- 1 buc. monitor studio Sony PVM-20N5E - 20”</t>
  </si>
  <si>
    <t>UR3054</t>
  </si>
  <si>
    <t>- 1 buc. exponometru digital Kenko KFM-1100</t>
  </si>
  <si>
    <t>- 1 buc. exponometru  Minolta clasic</t>
  </si>
  <si>
    <t>- 3 buc. obiective de conversie Sony VCL HGD0758, 58 mm, 0.7x</t>
  </si>
  <si>
    <t>- 1 buc. generator 2 KW</t>
  </si>
  <si>
    <t>- 1 set Sistem intercom Datavideo, 8 canale</t>
  </si>
  <si>
    <t>- 1 buc. Philips DVDR75 DVD recorder</t>
  </si>
  <si>
    <t>- 1 buc. Sony DVP-NS330 DVD player</t>
  </si>
  <si>
    <t>U156</t>
  </si>
  <si>
    <t>- 1 buc. LG V180 WHS/DVD player</t>
  </si>
  <si>
    <t>- 2 buc. suport microfon</t>
  </si>
  <si>
    <t>UR158</t>
  </si>
  <si>
    <t>- 1 buc. mixer audio Soundcraft 16 canale</t>
  </si>
  <si>
    <t>- 1 buc. mixer pt. editare lineară audio-video DataVideo, 4 canale</t>
  </si>
  <si>
    <t>U2051</t>
  </si>
  <si>
    <t>- 2 buc. sisteme T-Bone 100 in-ear monitoring, cu 3 unităţi receptoate</t>
  </si>
  <si>
    <t>- Filtru audio Alesis 3630 compessor limiter/gate</t>
  </si>
  <si>
    <t>- Deck audio Sony TC-WE 475</t>
  </si>
  <si>
    <t>UR172</t>
  </si>
  <si>
    <t>- Procesor audio LEM DX24</t>
  </si>
  <si>
    <t>-6 buc. GREEN Chroma Key</t>
  </si>
  <si>
    <t>5 buc. Reflector dimabil cu led</t>
  </si>
  <si>
    <t>Set portabil de reflectoare pe leduri</t>
  </si>
  <si>
    <t>2 buc. Rack cu dimer</t>
  </si>
  <si>
    <t>2 buc. Reflector 200 w</t>
  </si>
  <si>
    <t>Dulap prelungire distributie</t>
  </si>
  <si>
    <t>Microfon Azden ptr.DSLR</t>
  </si>
  <si>
    <t>Aparat foto Canon EOS 650 D</t>
  </si>
  <si>
    <t>Obiectiv Canon 75-300</t>
  </si>
  <si>
    <t>Trepied foto Manfrotto MINI</t>
  </si>
  <si>
    <t>10 buc reflectoare 1000w cu cârlig  si cap rotativ</t>
  </si>
  <si>
    <t>Tablou dimabil 4 tuburi flourescente</t>
  </si>
  <si>
    <t>Mixer Lumini</t>
  </si>
  <si>
    <t>3 buc. microfoane lavaliera sennheiser</t>
  </si>
  <si>
    <t>Lampă ARRI cu softbax</t>
  </si>
  <si>
    <t>1461 m3</t>
  </si>
  <si>
    <t>1968 m3</t>
  </si>
  <si>
    <t>Laborator de cercetare “Ecosystem services”</t>
  </si>
  <si>
    <t>3+1</t>
  </si>
  <si>
    <t>SM</t>
  </si>
  <si>
    <t>Stereomicroscop trinocular Kruss MSZ5600</t>
  </si>
  <si>
    <t>Videocameră VOPC85 (videoocular pt. Calculator)</t>
  </si>
  <si>
    <t>Sala Óváry (curs)</t>
  </si>
  <si>
    <t xml:space="preserve"> str. Matei Corvin nr. 4, parter
70.67 mp</t>
  </si>
  <si>
    <t>1,17</t>
  </si>
  <si>
    <t>1,00</t>
  </si>
  <si>
    <t>1 buc. Laptop Dell, sistem de sonorizare, proiector multimedia, ecran de proiectie.</t>
  </si>
  <si>
    <t>Laptop Dell Latitude E6420,proiector BenqMp625P</t>
  </si>
  <si>
    <t xml:space="preserve">Laptop-2012
Proiector-2009
</t>
  </si>
  <si>
    <t>1 buc. Calculator desktop cu monitor, proiector multimedia, ecran de proiectie</t>
  </si>
  <si>
    <t>Aula Magna – sală proiecţii (B101)</t>
  </si>
  <si>
    <t>Calea Turzii nr. 4., etaj 1.
195.88 mp</t>
  </si>
  <si>
    <t>1,04</t>
  </si>
  <si>
    <t>Sală curs (A105)</t>
  </si>
  <si>
    <t>Calea Turzii nr. 4., etaj 1.
64.36 mp</t>
  </si>
  <si>
    <t>1,53</t>
  </si>
  <si>
    <t>Sală seminar (A104)</t>
  </si>
  <si>
    <t>Calea Turzii nr. 4., etaj 1.
53.97 mp</t>
  </si>
  <si>
    <t>2,24</t>
  </si>
  <si>
    <t>1,40</t>
  </si>
  <si>
    <t>Sală curs (A204)</t>
  </si>
  <si>
    <t>Calea Turzii nr. 4., etaj 2.
64.36 mp</t>
  </si>
  <si>
    <t>Sală seminarii (A203)</t>
  </si>
  <si>
    <t>Calea Turzii nr. 4., etaj 2.
53.97 mp</t>
  </si>
  <si>
    <t>Sală curs (A303)</t>
  </si>
  <si>
    <t>Calea Turzii nr. 4., etaj 3.
69.67 mp</t>
  </si>
  <si>
    <t>1,58</t>
  </si>
  <si>
    <t>Sală curs (B301)</t>
  </si>
  <si>
    <t>Calea Turzii nr. 4., etaj 3.
68.95 mp</t>
  </si>
  <si>
    <t>1,56</t>
  </si>
  <si>
    <t>Sală simulare judecătorie (B302)</t>
  </si>
  <si>
    <t>Calea Turzii nr. 4., etaj 3.
69.36 mp</t>
  </si>
  <si>
    <t>2,04</t>
  </si>
  <si>
    <t>Sală seminar (B506)</t>
  </si>
  <si>
    <t>Calea Turzii nr. 4., etaj 5.
24.94 mp</t>
  </si>
  <si>
    <t>2,07</t>
  </si>
  <si>
    <t>Protecția și monitorizarea mediului, Domeniul: Știința mediului</t>
  </si>
  <si>
    <t>Protecția și monitorizarea mediului</t>
  </si>
  <si>
    <t>Sala B404;                  42,81 mp</t>
  </si>
  <si>
    <t>1buc.Autoclav RYPA AES 28</t>
  </si>
  <si>
    <t>Sala B402;                  57,88 mp</t>
  </si>
  <si>
    <t>xxx</t>
  </si>
  <si>
    <t>Sala B403;                  34,8 mp</t>
  </si>
  <si>
    <t>1 buc. Aparat multimetru Multi 3320</t>
  </si>
  <si>
    <t>Obiectiv Canon EF 24-70mm
Tamron 70-200mm Canon</t>
  </si>
  <si>
    <t xml:space="preserve">SDI-HDMI Converter                                                                        </t>
  </si>
  <si>
    <t xml:space="preserve">KUF996                   </t>
  </si>
  <si>
    <t xml:space="preserve">scaun RIVA T - scaun ergonomic Studiou                                                    </t>
  </si>
  <si>
    <t xml:space="preserve">KUF1026/1                </t>
  </si>
  <si>
    <t xml:space="preserve">KUF1026/2                </t>
  </si>
  <si>
    <t xml:space="preserve">KUF1026/3                </t>
  </si>
  <si>
    <t xml:space="preserve">KUF1026/4                </t>
  </si>
  <si>
    <t xml:space="preserve">KUF1026/5                </t>
  </si>
  <si>
    <t xml:space="preserve">KUF1026/6                </t>
  </si>
  <si>
    <t xml:space="preserve">Cablu HDMI DVI                                                                            </t>
  </si>
  <si>
    <t xml:space="preserve">KUF997                   </t>
  </si>
  <si>
    <t xml:space="preserve">Difuzor Studio Monitor Yamaha                                                             </t>
  </si>
  <si>
    <t xml:space="preserve">KUF998/1                 </t>
  </si>
  <si>
    <t xml:space="preserve">KUF998/2                 </t>
  </si>
  <si>
    <t xml:space="preserve">Stativ mictofon de masa                                                                   </t>
  </si>
  <si>
    <t xml:space="preserve">KUF999/1                 </t>
  </si>
  <si>
    <t xml:space="preserve">KUF999/2                 </t>
  </si>
  <si>
    <t xml:space="preserve">Difuzor platou DB                                                                         </t>
  </si>
  <si>
    <t xml:space="preserve">KUF1000                  </t>
  </si>
  <si>
    <t xml:space="preserve">Difozor Studio Monitor - Yamaha HS5                                                       </t>
  </si>
  <si>
    <t xml:space="preserve">KUF1001/1                </t>
  </si>
  <si>
    <t xml:space="preserve">KUF1001/2                </t>
  </si>
  <si>
    <t xml:space="preserve">Difuzor calculator - Fostex                                                               </t>
  </si>
  <si>
    <t xml:space="preserve">KUF1002/2                </t>
  </si>
  <si>
    <t xml:space="preserve">Consula reglabila si mondabila pe perete                                                  </t>
  </si>
  <si>
    <t xml:space="preserve">KUF1003/1                </t>
  </si>
  <si>
    <t xml:space="preserve">KUF1003/2                </t>
  </si>
  <si>
    <t xml:space="preserve">KUF1003/3                </t>
  </si>
  <si>
    <t xml:space="preserve">KUF1003/4                </t>
  </si>
  <si>
    <t xml:space="preserve">Cablu DVI-D HDMI                                                                          </t>
  </si>
  <si>
    <t xml:space="preserve">KUF1004/1                </t>
  </si>
  <si>
    <t xml:space="preserve">KUF1004/2                </t>
  </si>
  <si>
    <t xml:space="preserve">KUF1004/3                </t>
  </si>
  <si>
    <t xml:space="preserve">KUF1004/4                </t>
  </si>
  <si>
    <t xml:space="preserve">DVI distribuitor extender USB EXT                                                         </t>
  </si>
  <si>
    <t xml:space="preserve">KUF1005/1                </t>
  </si>
  <si>
    <t xml:space="preserve">KUF1005/2                </t>
  </si>
  <si>
    <t xml:space="preserve">KUF1005/3                </t>
  </si>
  <si>
    <t xml:space="preserve">KUF1005/4                </t>
  </si>
  <si>
    <t xml:space="preserve">Speed ring circular - adaptor softbox                                                     </t>
  </si>
  <si>
    <t xml:space="preserve">KUF1006/1                </t>
  </si>
  <si>
    <t xml:space="preserve">KUF1006/2                </t>
  </si>
  <si>
    <t xml:space="preserve">KUF1006/3                </t>
  </si>
  <si>
    <t xml:space="preserve">Distribuitor SDI in RACK                                                                  </t>
  </si>
  <si>
    <t xml:space="preserve">KUF1007/1                </t>
  </si>
  <si>
    <t xml:space="preserve">KUF1007/2                </t>
  </si>
  <si>
    <t xml:space="preserve">KUF1007/3                </t>
  </si>
  <si>
    <t xml:space="preserve">KUF1007/4                </t>
  </si>
  <si>
    <t xml:space="preserve">KUF1007/5                </t>
  </si>
  <si>
    <t xml:space="preserve">KUF1007/6                </t>
  </si>
  <si>
    <t xml:space="preserve">KUF1007/7                </t>
  </si>
  <si>
    <t xml:space="preserve">KUF1007/8                </t>
  </si>
  <si>
    <t xml:space="preserve">KUF1007/9                </t>
  </si>
  <si>
    <t xml:space="preserve">Converter SDI to Audio                                                                    </t>
  </si>
  <si>
    <t xml:space="preserve">KUF1008                  </t>
  </si>
  <si>
    <t xml:space="preserve">Hybrid telefonic activ                                                                    </t>
  </si>
  <si>
    <t xml:space="preserve">KUF1009                  </t>
  </si>
  <si>
    <t xml:space="preserve">Distribuitor HDMI                                                                         </t>
  </si>
  <si>
    <t xml:space="preserve">KUF1010                  </t>
  </si>
  <si>
    <t xml:space="preserve">Carucior pentru lampa de sine tip A                                                       </t>
  </si>
  <si>
    <t xml:space="preserve">KUF1011                  </t>
  </si>
  <si>
    <t xml:space="preserve">Carucior pentru cablu de sine 40 BUC                                                      </t>
  </si>
  <si>
    <t xml:space="preserve">KUF1012                  </t>
  </si>
  <si>
    <t xml:space="preserve">Carucior pentru lamba pe sine tip B                                                       </t>
  </si>
  <si>
    <t xml:space="preserve">KUF1013/1                </t>
  </si>
  <si>
    <t xml:space="preserve">KUF1013/2                </t>
  </si>
  <si>
    <t xml:space="preserve">KUF1013/3                </t>
  </si>
  <si>
    <t xml:space="preserve">KUF1013/4                </t>
  </si>
  <si>
    <t xml:space="preserve">Prajina pentru miscarea lampilor                                                          </t>
  </si>
  <si>
    <t xml:space="preserve">KUF1014/1                </t>
  </si>
  <si>
    <t xml:space="preserve">KUF1014/2                </t>
  </si>
  <si>
    <t xml:space="preserve">Suport telescopic pentru lampi cu cap                                                     </t>
  </si>
  <si>
    <t xml:space="preserve">KUF1015/1                </t>
  </si>
  <si>
    <t xml:space="preserve">KUF1015/2                </t>
  </si>
  <si>
    <t xml:space="preserve">KUF1015/3                </t>
  </si>
  <si>
    <t xml:space="preserve">KUF1015/4                </t>
  </si>
  <si>
    <t xml:space="preserve">KUF1015/5                </t>
  </si>
  <si>
    <t xml:space="preserve">KUF1015/6                </t>
  </si>
  <si>
    <t xml:space="preserve">KUF1015/7                </t>
  </si>
  <si>
    <t xml:space="preserve">Teava aluminiu Spigot                                                                     </t>
  </si>
  <si>
    <t xml:space="preserve">KUF1016/1                </t>
  </si>
  <si>
    <t xml:space="preserve">KUF1016/2                </t>
  </si>
  <si>
    <t xml:space="preserve">KUF1016/3                </t>
  </si>
  <si>
    <t xml:space="preserve">KUF1016/4                </t>
  </si>
  <si>
    <t xml:space="preserve">KUF1016/5                </t>
  </si>
  <si>
    <t xml:space="preserve">Controller DMX 512                                                                        </t>
  </si>
  <si>
    <t xml:space="preserve">KUF1017                  </t>
  </si>
  <si>
    <t xml:space="preserve">Rack Mobil                                                                                </t>
  </si>
  <si>
    <t xml:space="preserve">KUF1018                  </t>
  </si>
  <si>
    <t xml:space="preserve">Converter USB-MIDI                                                                        </t>
  </si>
  <si>
    <t xml:space="preserve">KUF1019                  </t>
  </si>
  <si>
    <t xml:space="preserve">Swich TP-LINK                                                                             </t>
  </si>
  <si>
    <t xml:space="preserve">KUF1020                  </t>
  </si>
  <si>
    <t xml:space="preserve">KVM mause                                                                                 </t>
  </si>
  <si>
    <t xml:space="preserve">KUF1021/1                </t>
  </si>
  <si>
    <t xml:space="preserve">KUF1021/2                </t>
  </si>
  <si>
    <t xml:space="preserve">KUF1021/3                </t>
  </si>
  <si>
    <t xml:space="preserve">KUF1021/4                </t>
  </si>
  <si>
    <t xml:space="preserve">Vari Zoom ROCK-EXD - MACARA                                                               </t>
  </si>
  <si>
    <t xml:space="preserve">KUF1022                  </t>
  </si>
  <si>
    <t xml:space="preserve">Onkyo UWF-1                                                                               </t>
  </si>
  <si>
    <t xml:space="preserve">KUF1024                  </t>
  </si>
  <si>
    <t xml:space="preserve">LD Systems HPA-6 - dsitribuitor monitor audio 6 canale                                    </t>
  </si>
  <si>
    <t xml:space="preserve">KUF1027                  </t>
  </si>
  <si>
    <t xml:space="preserve">Priza cu protectie SPG5-C-15 prelungitor cu 5 prize 5m                                    </t>
  </si>
  <si>
    <t xml:space="preserve">KUF1041/1                </t>
  </si>
  <si>
    <t xml:space="preserve">KUF1041/2                </t>
  </si>
  <si>
    <t xml:space="preserve">Laptop DELL Inspirion 7537, Intel Core i7                                                 </t>
  </si>
  <si>
    <t xml:space="preserve">KUF1042                  </t>
  </si>
  <si>
    <t xml:space="preserve">Roland HDD-500G HD pt R1000                                                               </t>
  </si>
  <si>
    <t xml:space="preserve">KUF1047                  </t>
  </si>
  <si>
    <t xml:space="preserve">Cutie aluminiu                                                                            </t>
  </si>
  <si>
    <t xml:space="preserve">KUF1052/1                </t>
  </si>
  <si>
    <t xml:space="preserve">KUF1052/2                </t>
  </si>
  <si>
    <t xml:space="preserve">KUF1052/3                </t>
  </si>
  <si>
    <t xml:space="preserve">KUF1052/4                </t>
  </si>
  <si>
    <t xml:space="preserve">Suport microfon                                                                           </t>
  </si>
  <si>
    <t xml:space="preserve">KUF1056/1                </t>
  </si>
  <si>
    <t xml:space="preserve">KUF1056/2                </t>
  </si>
  <si>
    <t xml:space="preserve">Suport microfon de studio                                                                 </t>
  </si>
  <si>
    <t xml:space="preserve">KUF1057                  </t>
  </si>
  <si>
    <t xml:space="preserve">Suport microfon stereo                                                                    </t>
  </si>
  <si>
    <t xml:space="preserve">KUF1058                  </t>
  </si>
  <si>
    <t xml:space="preserve">DI Box - transformator                                                                    </t>
  </si>
  <si>
    <t xml:space="preserve">KUF1059/1                </t>
  </si>
  <si>
    <t xml:space="preserve">KUF1059/2                </t>
  </si>
  <si>
    <t xml:space="preserve">Calculator Dell + Keyboard+Mause                                                          </t>
  </si>
  <si>
    <t xml:space="preserve">KUF1065                  </t>
  </si>
  <si>
    <t xml:space="preserve">Monitor DELL                                                                              </t>
  </si>
  <si>
    <t xml:space="preserve">KUF1066                  </t>
  </si>
  <si>
    <t xml:space="preserve">Mocheta brazil 380 BLUE                                                                   </t>
  </si>
  <si>
    <t xml:space="preserve">KUF70201                 </t>
  </si>
  <si>
    <t xml:space="preserve">Burete fonosolant 55 piese                                                                </t>
  </si>
  <si>
    <t xml:space="preserve">KUF70203                 </t>
  </si>
  <si>
    <t xml:space="preserve">Televizor LED Star-Light 102 cm                                                           </t>
  </si>
  <si>
    <t xml:space="preserve">KUF70204                 </t>
  </si>
  <si>
    <t xml:space="preserve">Panou de izolare fonica                                                                   </t>
  </si>
  <si>
    <t xml:space="preserve">KUF70228                 </t>
  </si>
  <si>
    <t xml:space="preserve">KUF70229                 </t>
  </si>
  <si>
    <t xml:space="preserve">KUF70230                 </t>
  </si>
  <si>
    <t xml:space="preserve">KUF70231                 </t>
  </si>
  <si>
    <t xml:space="preserve">KUF70232                 </t>
  </si>
  <si>
    <t xml:space="preserve">Extension cable dor Sony                                                                  
Card SDHC UHS                                                                             
Card SDHC UHS            
 Zoom F8 Multirack Recorder                                      </t>
  </si>
  <si>
    <t>Zoom F8 Multirack Recorder</t>
  </si>
  <si>
    <t xml:space="preserve">1buc Calculator, videoproiector,
 Sistem de sonorizare, tablă
</t>
  </si>
  <si>
    <t>RA - reacreditat</t>
  </si>
  <si>
    <t>Protecţia şi monitorizarea mediului</t>
  </si>
  <si>
    <t>KUF 6030</t>
  </si>
  <si>
    <t>KUF 6019</t>
  </si>
  <si>
    <t>KUF 6014/1-3</t>
  </si>
  <si>
    <t>KUF 6012</t>
  </si>
  <si>
    <t>KUF 6015</t>
  </si>
  <si>
    <t>KUF 6004</t>
  </si>
  <si>
    <t>KUF 312</t>
  </si>
  <si>
    <t>KUF 861</t>
  </si>
  <si>
    <t>KUF 275</t>
  </si>
  <si>
    <t>KUF 3032</t>
  </si>
  <si>
    <t>Microscop trinocular de cercet</t>
  </si>
  <si>
    <t>KUF6051</t>
  </si>
  <si>
    <t>KUF 6023</t>
  </si>
  <si>
    <t>KUF 6008</t>
  </si>
  <si>
    <t>KUF143</t>
  </si>
  <si>
    <t>KUF 220</t>
  </si>
  <si>
    <t>KUF 6029</t>
  </si>
  <si>
    <t>KUF 752/1-5</t>
  </si>
  <si>
    <t>KUF 406</t>
  </si>
  <si>
    <t>KUF 6027</t>
  </si>
  <si>
    <t>KUF366</t>
  </si>
  <si>
    <t>KUF 256</t>
  </si>
  <si>
    <t xml:space="preserve">Pipeta Reseearch Plus 100-1000 ul                                                         </t>
  </si>
  <si>
    <t>KUF70526</t>
  </si>
  <si>
    <t xml:space="preserve">Cutie termoelectrica (S. 407)                                                                     </t>
  </si>
  <si>
    <t xml:space="preserve">KUF70818                 </t>
  </si>
  <si>
    <t xml:space="preserve">Rasnita cafea Mulino Caffe 6210                                                           </t>
  </si>
  <si>
    <t xml:space="preserve">KUF71205                 </t>
  </si>
  <si>
    <t xml:space="preserve">Freza pt gheata(S.407)                                                                    </t>
  </si>
  <si>
    <t xml:space="preserve">KUF71228                 </t>
  </si>
  <si>
    <t>KUF 3002</t>
  </si>
  <si>
    <t>KUF 6011</t>
  </si>
  <si>
    <t>KUF 6016</t>
  </si>
  <si>
    <t>KUF 3003</t>
  </si>
  <si>
    <t>KUF 3004</t>
  </si>
  <si>
    <t>KUF 6017</t>
  </si>
  <si>
    <t>KUF 3005</t>
  </si>
  <si>
    <t>KUF 6002</t>
  </si>
  <si>
    <t>KUF 6031</t>
  </si>
  <si>
    <t>KUF 607</t>
  </si>
  <si>
    <t>KUF 6025</t>
  </si>
  <si>
    <t>KUF 6026</t>
  </si>
  <si>
    <t>KUF 377/1-2</t>
  </si>
  <si>
    <t>KUF 378</t>
  </si>
  <si>
    <t>KUF 379</t>
  </si>
  <si>
    <t>KUF 6018</t>
  </si>
  <si>
    <t>KUF 6028</t>
  </si>
  <si>
    <t>KUF 6013</t>
  </si>
  <si>
    <t>KUF 6010</t>
  </si>
  <si>
    <t>KUF 219</t>
  </si>
  <si>
    <t>KUF 374/1-2</t>
  </si>
  <si>
    <t xml:space="preserve">Balanta tehnica model PS 2100 </t>
  </si>
  <si>
    <t>Spectrometru MP-AS</t>
  </si>
  <si>
    <t>KUF6050</t>
  </si>
  <si>
    <t>KUF 375</t>
  </si>
  <si>
    <t>KUF 6021</t>
  </si>
  <si>
    <t>KUF 221</t>
  </si>
  <si>
    <t>Agitator magnetic cu incalzire</t>
  </si>
  <si>
    <t>KUF6045</t>
  </si>
  <si>
    <t>KUF6046</t>
  </si>
  <si>
    <t>KUF6047</t>
  </si>
  <si>
    <t>Spectrofotometru</t>
  </si>
  <si>
    <t>KUF6049</t>
  </si>
  <si>
    <t>Traductor multiparametru - masurarea calit. Aer</t>
  </si>
  <si>
    <t>KUF3065</t>
  </si>
  <si>
    <t xml:space="preserve">Vortex mixer for flasks bottles, beakers                                                  </t>
  </si>
  <si>
    <t xml:space="preserve">KUF71223                 </t>
  </si>
  <si>
    <t>3 buc. Aparat foto Canon EOS 650D</t>
  </si>
  <si>
    <t>KUF638/1-3</t>
  </si>
  <si>
    <t>Canon 750D + Obiectiv 18-135 IS STM</t>
  </si>
  <si>
    <t>KUF3076</t>
  </si>
  <si>
    <t>-1 buc aparat foto Panasonic GX80H</t>
  </si>
  <si>
    <t>KUF3074</t>
  </si>
  <si>
    <t>1buc Camera Canon 5D MKIII + 2 carduri 128GB+ 4 baterii</t>
  </si>
  <si>
    <t>KUF2140</t>
  </si>
  <si>
    <t xml:space="preserve">Rucsac pt camera 5D mk III Lowepro   </t>
  </si>
  <si>
    <t xml:space="preserve">KUF1125   </t>
  </si>
  <si>
    <t xml:space="preserve">Suport cu umar cu folow focus Wondlam Sniper       </t>
  </si>
  <si>
    <t>KUF1128</t>
  </si>
  <si>
    <t>KUF628</t>
  </si>
  <si>
    <t>KUF361</t>
  </si>
  <si>
    <t>KUF337</t>
  </si>
  <si>
    <t>KUF336</t>
  </si>
  <si>
    <t>KUF398</t>
  </si>
  <si>
    <t>KUF3044</t>
  </si>
  <si>
    <t>KUF2192
KUF2196</t>
  </si>
  <si>
    <t xml:space="preserve">Scanner Film F2d     </t>
  </si>
  <si>
    <t xml:space="preserve">KUF1033                  </t>
  </si>
  <si>
    <t xml:space="preserve">Scanner Epson V600 Perfection Photo      </t>
  </si>
  <si>
    <t xml:space="preserve">KUF70621    </t>
  </si>
  <si>
    <t>Tokina 16-28mm f2.8</t>
  </si>
  <si>
    <t>KUF3056</t>
  </si>
  <si>
    <t>KUF3045</t>
  </si>
  <si>
    <t>KUF8023</t>
  </si>
  <si>
    <t xml:space="preserve">Laptop Lenovo                                                                             </t>
  </si>
  <si>
    <t xml:space="preserve">KUF822                   </t>
  </si>
  <si>
    <t>iPad Apple PRO 9.7 256 GB Wifi</t>
  </si>
  <si>
    <t>UF3077</t>
  </si>
  <si>
    <t>2 buc Laptop 2 in 1 ASUS Transformer</t>
  </si>
  <si>
    <t>UF3067-68</t>
  </si>
  <si>
    <t>Laptop Ultrabook ASUS  UX390UA</t>
  </si>
  <si>
    <t>UF3069</t>
  </si>
  <si>
    <t xml:space="preserve">Laptop Ultrabook ASUS ZENBOOK </t>
  </si>
  <si>
    <t>UF3070</t>
  </si>
  <si>
    <t>Laptop HP 14 Probook 440 G1</t>
  </si>
  <si>
    <t>UF3071</t>
  </si>
  <si>
    <t>Laptop Dell Inspiron 5567</t>
  </si>
  <si>
    <t>UF3073</t>
  </si>
  <si>
    <t>3buc HDD Lacie Rugged mini 1TB</t>
  </si>
  <si>
    <t>KUF1120</t>
  </si>
  <si>
    <t>KUF2005</t>
  </si>
  <si>
    <t>KUF2006</t>
  </si>
  <si>
    <t>KUF2007</t>
  </si>
  <si>
    <t>KUF2008</t>
  </si>
  <si>
    <t>KUF2009</t>
  </si>
  <si>
    <t>KUF3031/1</t>
  </si>
  <si>
    <t>KUF3031/2</t>
  </si>
  <si>
    <t>KUF3030</t>
  </si>
  <si>
    <t>KUF3031</t>
  </si>
  <si>
    <t>KUF3034</t>
  </si>
  <si>
    <t>KUF2076</t>
  </si>
  <si>
    <t>KUF2077</t>
  </si>
  <si>
    <t>KUF2078</t>
  </si>
  <si>
    <t>KUF2079</t>
  </si>
  <si>
    <t>KUF2080</t>
  </si>
  <si>
    <t>KUF2081</t>
  </si>
  <si>
    <t>KUF2082</t>
  </si>
  <si>
    <t>KUF2083</t>
  </si>
  <si>
    <t>KUF2084</t>
  </si>
  <si>
    <t>KUF2088</t>
  </si>
  <si>
    <t>KUF2091</t>
  </si>
  <si>
    <t>KUF2095</t>
  </si>
  <si>
    <t>KUF2097</t>
  </si>
  <si>
    <t>KUF2098</t>
  </si>
  <si>
    <t>KUF2099</t>
  </si>
  <si>
    <t>KUF2100</t>
  </si>
  <si>
    <t>KUF2101</t>
  </si>
  <si>
    <t>KUF2102</t>
  </si>
  <si>
    <t>KUF2103</t>
  </si>
  <si>
    <t>KUF2104</t>
  </si>
  <si>
    <t>KUF2105</t>
  </si>
  <si>
    <t>KUF2106</t>
  </si>
  <si>
    <t>KUF2107</t>
  </si>
  <si>
    <t>Mixer Audio digital Roland M480</t>
  </si>
  <si>
    <t>KUF2129</t>
  </si>
  <si>
    <t>Tabletă Apple iPad air</t>
  </si>
  <si>
    <t>KUF2130</t>
  </si>
  <si>
    <t>KUF2131</t>
  </si>
  <si>
    <t>KUF2132</t>
  </si>
  <si>
    <t xml:space="preserve">Microfon atmosferă studio - Neumann KM184 mt Stereo </t>
  </si>
  <si>
    <t>KUF2133</t>
  </si>
  <si>
    <t>KUF2135</t>
  </si>
  <si>
    <t xml:space="preserve">Microfon voce studiou - Neumann TLM 49 </t>
  </si>
  <si>
    <t>KUF2136</t>
  </si>
  <si>
    <t>KUF2137</t>
  </si>
  <si>
    <t>Calculator editare audio intel i7 cu monitor 29"</t>
  </si>
  <si>
    <t>KUF2139</t>
  </si>
  <si>
    <t xml:space="preserve"> camera video Sony DSR PD-170</t>
  </si>
  <si>
    <t>UF2003</t>
  </si>
  <si>
    <t>KUF2141</t>
  </si>
  <si>
    <t>Controller cameră MCU-200S</t>
  </si>
  <si>
    <t>KUF2142</t>
  </si>
  <si>
    <t>KUF2143</t>
  </si>
  <si>
    <t>KUF2144</t>
  </si>
  <si>
    <t>KUF2145</t>
  </si>
  <si>
    <t>KUF2146</t>
  </si>
  <si>
    <t>KUF2147</t>
  </si>
  <si>
    <t>Mixer video HVS-100</t>
  </si>
  <si>
    <t>KUF2148</t>
  </si>
  <si>
    <t>KUF2149</t>
  </si>
  <si>
    <t>KUF2150</t>
  </si>
  <si>
    <t>KUF2151</t>
  </si>
  <si>
    <t>KUF2152</t>
  </si>
  <si>
    <t>KUF2153</t>
  </si>
  <si>
    <t>KUF2154</t>
  </si>
  <si>
    <t>KUF2155</t>
  </si>
  <si>
    <t>KUF2156</t>
  </si>
  <si>
    <t>KUF2157</t>
  </si>
  <si>
    <t>Recorder studio Como Focus FS-T2001</t>
  </si>
  <si>
    <t>KUF2158</t>
  </si>
  <si>
    <t>KUF2159</t>
  </si>
  <si>
    <t>KUF2160</t>
  </si>
  <si>
    <t>KUF2161</t>
  </si>
  <si>
    <t>KUF2162</t>
  </si>
  <si>
    <t>KUF2163</t>
  </si>
  <si>
    <t>KUF2164</t>
  </si>
  <si>
    <t>KUF2165</t>
  </si>
  <si>
    <t>KUF5028</t>
  </si>
  <si>
    <t>KUF5029</t>
  </si>
  <si>
    <t>KUF2166</t>
  </si>
  <si>
    <t>KUF2167</t>
  </si>
  <si>
    <t>KUF2168</t>
  </si>
  <si>
    <t>KUF2169</t>
  </si>
  <si>
    <t>KUF2170</t>
  </si>
  <si>
    <t>KUF2171</t>
  </si>
  <si>
    <t>KUF2172</t>
  </si>
  <si>
    <t>KUF2173</t>
  </si>
  <si>
    <t>KUF2174</t>
  </si>
  <si>
    <t>KUF2175</t>
  </si>
  <si>
    <t>KUF2176</t>
  </si>
  <si>
    <t>KUF2177</t>
  </si>
  <si>
    <t>KUF2178</t>
  </si>
  <si>
    <t>KUF2179</t>
  </si>
  <si>
    <t>KUF2180</t>
  </si>
  <si>
    <t>Camera robotică Datavideo PTC 150</t>
  </si>
  <si>
    <t>KUF2181</t>
  </si>
  <si>
    <t>KUF2182</t>
  </si>
  <si>
    <t>KUF131</t>
  </si>
  <si>
    <t>KUF133</t>
  </si>
  <si>
    <t>KUF236</t>
  </si>
  <si>
    <t>KUF237</t>
  </si>
  <si>
    <t>KUF258</t>
  </si>
  <si>
    <t>KUF261</t>
  </si>
  <si>
    <t>KUF262</t>
  </si>
  <si>
    <t>KUF316</t>
  </si>
  <si>
    <t>KUF367/2</t>
  </si>
  <si>
    <t>KUF368/1</t>
  </si>
  <si>
    <t>KUF368/2</t>
  </si>
  <si>
    <t>KUF368/3</t>
  </si>
  <si>
    <t>KUF389/1</t>
  </si>
  <si>
    <t>KUF389/2</t>
  </si>
  <si>
    <t>KUF389/3</t>
  </si>
  <si>
    <t>KUF389/4</t>
  </si>
  <si>
    <t>KUF389/5</t>
  </si>
  <si>
    <t>KUF389/6</t>
  </si>
  <si>
    <t>KUF390/1</t>
  </si>
  <si>
    <t>KUF390/2</t>
  </si>
  <si>
    <t>KUF390/5</t>
  </si>
  <si>
    <t>KUF395</t>
  </si>
  <si>
    <t>KUF409/1</t>
  </si>
  <si>
    <t>KUF409/2</t>
  </si>
  <si>
    <t>KUF409/3</t>
  </si>
  <si>
    <t>KUF409/4</t>
  </si>
  <si>
    <t>KUF409/5</t>
  </si>
  <si>
    <t>KUF409/6</t>
  </si>
  <si>
    <t>KUF409/7</t>
  </si>
  <si>
    <t>KUF409/8</t>
  </si>
  <si>
    <t>KUF409/9</t>
  </si>
  <si>
    <t>KUF409/10</t>
  </si>
  <si>
    <t>KUF409/11</t>
  </si>
  <si>
    <t>KUF409/12</t>
  </si>
  <si>
    <t>KUF454/2</t>
  </si>
  <si>
    <t>KUF461</t>
  </si>
  <si>
    <t>KUF465</t>
  </si>
  <si>
    <t>KUF503/1</t>
  </si>
  <si>
    <t>KUF503/2</t>
  </si>
  <si>
    <t>KUF360</t>
  </si>
  <si>
    <t>KUF527</t>
  </si>
  <si>
    <t>KUF3049</t>
  </si>
  <si>
    <t>KUF3031/1-2</t>
  </si>
  <si>
    <t>KUF2089</t>
  </si>
  <si>
    <t>KUF2090</t>
  </si>
  <si>
    <t>KUF2092</t>
  </si>
  <si>
    <t>UR2022
KUF2023
UR2024
UR2025
UR2026
UR2027</t>
  </si>
  <si>
    <t>KUF2079-KUF2084</t>
  </si>
  <si>
    <t>KUF3030
UR3031</t>
  </si>
  <si>
    <t>KUF503/3</t>
  </si>
  <si>
    <t>KUF529/1</t>
  </si>
  <si>
    <t>KUF529/2</t>
  </si>
  <si>
    <t>KUF529/3</t>
  </si>
  <si>
    <t>KUF529/4</t>
  </si>
  <si>
    <t>KUF529/5</t>
  </si>
  <si>
    <t>KUF529/6</t>
  </si>
  <si>
    <t>KUF530</t>
  </si>
  <si>
    <t>KUF575/1</t>
  </si>
  <si>
    <t>KUF575/2</t>
  </si>
  <si>
    <t>KUF576/1</t>
  </si>
  <si>
    <t>KUF576/2</t>
  </si>
  <si>
    <t>KUF582/1</t>
  </si>
  <si>
    <t>KUF582/2</t>
  </si>
  <si>
    <t>KUF582/3</t>
  </si>
  <si>
    <t>KUF582/4</t>
  </si>
  <si>
    <t>KUF582/5</t>
  </si>
  <si>
    <t>caseta pentru transport - 80x40x40 - Case - HMI</t>
  </si>
  <si>
    <t>KUF583</t>
  </si>
  <si>
    <t>KUF584</t>
  </si>
  <si>
    <t>KUF585/1</t>
  </si>
  <si>
    <t>KUF626</t>
  </si>
  <si>
    <t>KUF627</t>
  </si>
  <si>
    <t>KUF762'</t>
  </si>
  <si>
    <t>10buc Reflector Fresnel 1kw cu bec halogen - studio FIX</t>
  </si>
  <si>
    <t>KUF775/1-10</t>
  </si>
  <si>
    <t>4buc Tablou dimabil cu 4 tuburi flourescente - camera lámpa</t>
  </si>
  <si>
    <t>KUF776/1-4</t>
  </si>
  <si>
    <t>14buc Suport telescopic reflector - studio FIX</t>
  </si>
  <si>
    <t>KUF777</t>
  </si>
  <si>
    <t>21buc Cap rotativ reflector - studio FIX</t>
  </si>
  <si>
    <t>KUF778</t>
  </si>
  <si>
    <t>7buc Carlig combinat  forma C (suport reflector) - studio FIX</t>
  </si>
  <si>
    <t>KUF779</t>
  </si>
  <si>
    <t>21buc Cablu otel de siguranta cu caranbinier - studio FIX</t>
  </si>
  <si>
    <t>KUF780</t>
  </si>
  <si>
    <t>KUF781</t>
  </si>
  <si>
    <t>KUF857/1-3</t>
  </si>
  <si>
    <t>30 buc Scaune plianta</t>
  </si>
  <si>
    <t>KUF891</t>
  </si>
  <si>
    <t>KUF903/1-2</t>
  </si>
  <si>
    <t>KUF936/1-4</t>
  </si>
  <si>
    <t>KUF937/1-4</t>
  </si>
  <si>
    <t>KUF938</t>
  </si>
  <si>
    <t>KUF940/1-2</t>
  </si>
  <si>
    <t>KUF943/1-4</t>
  </si>
  <si>
    <t>KUF944/1-2</t>
  </si>
  <si>
    <t>KUF945/1-2</t>
  </si>
  <si>
    <t>KUF964</t>
  </si>
  <si>
    <t>KUF967/1-3</t>
  </si>
  <si>
    <t>KUF968</t>
  </si>
  <si>
    <t>KUF969</t>
  </si>
  <si>
    <t>KUF970</t>
  </si>
  <si>
    <t>KUF971</t>
  </si>
  <si>
    <t>KUF972</t>
  </si>
  <si>
    <t>KUF973/1-4</t>
  </si>
  <si>
    <t>KUF974/1-2</t>
  </si>
  <si>
    <t>KUF975/1-4</t>
  </si>
  <si>
    <t>KUF976/1-4</t>
  </si>
  <si>
    <t>KUF977</t>
  </si>
  <si>
    <t>KUF978/1-3</t>
  </si>
  <si>
    <t>KUF979</t>
  </si>
  <si>
    <t>KUF980/1-3</t>
  </si>
  <si>
    <t>KUF981</t>
  </si>
  <si>
    <t>KUF982</t>
  </si>
  <si>
    <t>KUF983</t>
  </si>
  <si>
    <t>KUF984</t>
  </si>
  <si>
    <t>KUF985/1-2</t>
  </si>
  <si>
    <t>KUF986</t>
  </si>
  <si>
    <t>KUF987/1-2</t>
  </si>
  <si>
    <t>KUF988/1-2</t>
  </si>
  <si>
    <t>KUF989</t>
  </si>
  <si>
    <t>KUF990</t>
  </si>
  <si>
    <t>KUF991/1-3</t>
  </si>
  <si>
    <t>KUF992/1-9</t>
  </si>
  <si>
    <t>KUF993</t>
  </si>
  <si>
    <t>Audio converter UM Audio</t>
  </si>
  <si>
    <t>UF2201</t>
  </si>
  <si>
    <t>Procesor sunet Lexicon</t>
  </si>
  <si>
    <t>UF2200</t>
  </si>
  <si>
    <t>Preamplificator Audio prof.</t>
  </si>
  <si>
    <t>UF2202</t>
  </si>
  <si>
    <t>4 buc RCF active speaker cu RCF huse</t>
  </si>
  <si>
    <t>UF2206-9</t>
  </si>
  <si>
    <t>4 buc RCF subwoofer cu RCF huse</t>
  </si>
  <si>
    <t>UF2210-13</t>
  </si>
  <si>
    <t>RCF stage monitor</t>
  </si>
  <si>
    <t>UF2214-17</t>
  </si>
  <si>
    <t>2 buc TV ultra HD 4K 165 CM Sony</t>
  </si>
  <si>
    <t>UF6053-54</t>
  </si>
  <si>
    <t>Aparat foto Sony RX100</t>
  </si>
  <si>
    <t>UF2218</t>
  </si>
  <si>
    <t xml:space="preserve">Sennheiser HD 380 Pro - casti audio  </t>
  </si>
  <si>
    <t xml:space="preserve">KUF940/1-2   </t>
  </si>
  <si>
    <t xml:space="preserve">Interfata audio USB - Focursrite Scarlett I8i20   </t>
  </si>
  <si>
    <t xml:space="preserve">KUF947 </t>
  </si>
  <si>
    <t xml:space="preserve">Auralex Acoustics Alpha DST - Thomann      </t>
  </si>
  <si>
    <t>KUF961</t>
  </si>
  <si>
    <t xml:space="preserve">T Bone Mic Screen - Thomann                                                              
Monitor hangfal - YAMAHA                                                                  
Monitor hangfal - YAMAHA                                                                  
Sennheiser HD 380 Pro  - casti audio                                                      
Sennheiser HD 380 Pro - casti audio                                                       
Suport microfon owerhead - darús állvány                                                  
Suport boxe studiou                                                                       
Suport boxe studiou                                                                       
Auralex Acoustics Alpha DST - Thomann                                                     
Auralex Acoustics Alpha DST - Thomann                                                     
DELL 24" 16:10 monitor, DVI, IPS                                                          
Samson S-Phone               
Mediaplayer Tascam
Casca talent BB inear monitor
Server de stocare
Unitate de procesare semnal
UPS cu acumulator integrat
Control camera robotica
Macara Flamingo Duo&amp;Koliber 
Cutie de rack pt. Recorder
Roland R-1000
           </t>
  </si>
  <si>
    <t xml:space="preserve">KUF962                   
KUF903/1                 
KUF903/2                 
KUF940/1                 
KUF940/2                 
KUF945                   
KUF945/1                 
KUF945/2                 
KUF961/1                 
KUF961/2                 
KUF987/1                 
KUF1029           
KUF2183
KUF2184
KUF2185
KUF2186
KUF2187
KUF2188
KUF2190
KUF2191
KUF2193
KUF2195       </t>
  </si>
  <si>
    <t>KUF874/1-2</t>
  </si>
  <si>
    <t>KUF875</t>
  </si>
  <si>
    <t>KUF876/1-3</t>
  </si>
  <si>
    <t>KUF884</t>
  </si>
  <si>
    <t xml:space="preserve">KUF1158                  
KUF1170/1                
KUF1170/2    
KUF2197            </t>
  </si>
  <si>
    <t>KUF2134</t>
  </si>
  <si>
    <t>KUF2138</t>
  </si>
  <si>
    <t>KUF941/1-2</t>
  </si>
  <si>
    <t>KUF942</t>
  </si>
  <si>
    <t>KUF946/1-3</t>
  </si>
  <si>
    <t>KUF947</t>
  </si>
  <si>
    <t>KUF962</t>
  </si>
  <si>
    <t xml:space="preserve">Yamaha PRS Deluxe Budle:kayboard, X-stand, Keyboard bench, bag und headphone+music reset  </t>
  </si>
  <si>
    <t>KUF995</t>
  </si>
  <si>
    <t>KUF2194</t>
  </si>
  <si>
    <t>Sala de proiectie</t>
  </si>
  <si>
    <t>KUF2111</t>
  </si>
  <si>
    <t>Sistem de traducere Gonsing + 4 panouri traducere 200 receptoare</t>
  </si>
  <si>
    <t>KUF5012</t>
  </si>
  <si>
    <t>-prelungitor HDMI UTP</t>
  </si>
  <si>
    <t xml:space="preserve">KUF71125 </t>
  </si>
  <si>
    <t>-Procesor Audio-Video Denon DN-500av</t>
  </si>
  <si>
    <t>KUF2126</t>
  </si>
  <si>
    <t>-2 buc Player Blue Ray Denon DN-500BD</t>
  </si>
  <si>
    <t xml:space="preserve">KUF1051         </t>
  </si>
  <si>
    <t>-sistem conferinta Telvic</t>
  </si>
  <si>
    <t>KUF2128</t>
  </si>
  <si>
    <t>-Microfon dinamic wireless Audio Technica</t>
  </si>
  <si>
    <t xml:space="preserve">KUF906                   </t>
  </si>
  <si>
    <t>-Microfon lavaliera wireless Audio Technica</t>
  </si>
  <si>
    <t xml:space="preserve">KUF905                   </t>
  </si>
  <si>
    <t>-Mixer sunet Yamaha MG12</t>
  </si>
  <si>
    <t xml:space="preserve">KUF902                   </t>
  </si>
  <si>
    <t>-sistem sunet 5.1 Yamaha</t>
  </si>
  <si>
    <t>UF2114-2125</t>
  </si>
  <si>
    <t>KUF2010</t>
  </si>
  <si>
    <t>KUF2085</t>
  </si>
  <si>
    <t>UR2073
KUF2003
KUF2004</t>
  </si>
  <si>
    <t>KUF529</t>
  </si>
  <si>
    <t>KUF2086</t>
  </si>
  <si>
    <t>KUF389
KUF409</t>
  </si>
  <si>
    <t>KUF388</t>
  </si>
  <si>
    <t>KUF3011</t>
  </si>
  <si>
    <t>KUF306</t>
  </si>
  <si>
    <t>KUF267 KUF268</t>
  </si>
  <si>
    <t>KUF577-82</t>
  </si>
  <si>
    <t>KUF2097-2101</t>
  </si>
  <si>
    <t>KUF 2102</t>
  </si>
  <si>
    <t>KUF 2105-6</t>
  </si>
  <si>
    <t>KUF 2103-4</t>
  </si>
  <si>
    <t>KUF 2017</t>
  </si>
  <si>
    <t>KUF760</t>
  </si>
  <si>
    <t>KUF 761</t>
  </si>
  <si>
    <t>KUF 762</t>
  </si>
  <si>
    <t>KUF 774</t>
  </si>
  <si>
    <t>KUF 775</t>
  </si>
  <si>
    <t>KUF 776</t>
  </si>
  <si>
    <t>KUF 781</t>
  </si>
  <si>
    <t xml:space="preserve">KUF940/1-2               
KUF947                   
KUF961                   
KUF962                   
KUF903/1                 
KUF903/2                 
KUF940/1                 
KUF940/2                 
KUF945                   
KUF945/1                 
KUF945/2                 
KUF961/1                 
KUF961/2                 
KUF987/1                 
KUF1029           
KUF2183
KUF2184
KUF2185
KUF2186
KUF2187
KUF2188
KUF2190
KUF2191
KUF2193
KUF2195       </t>
  </si>
  <si>
    <t>KUF4007</t>
  </si>
  <si>
    <t>1995 m3</t>
  </si>
  <si>
    <t>KUF4008</t>
  </si>
  <si>
    <t>KUF 6024</t>
  </si>
  <si>
    <t>KUF 516</t>
  </si>
  <si>
    <t>carti T</t>
  </si>
  <si>
    <t>carti E</t>
  </si>
  <si>
    <t>manuale T</t>
  </si>
  <si>
    <t>manuale E</t>
  </si>
  <si>
    <t>cursuri T</t>
  </si>
  <si>
    <t>cursuri E</t>
  </si>
  <si>
    <t>indrumar T</t>
  </si>
  <si>
    <t>indrumar E</t>
  </si>
  <si>
    <t>culegeri T</t>
  </si>
  <si>
    <t>culegeri E</t>
  </si>
  <si>
    <t>dict T</t>
  </si>
  <si>
    <t>dict E</t>
  </si>
  <si>
    <t>culeg T</t>
  </si>
  <si>
    <t>culeg E</t>
  </si>
  <si>
    <t>alte T</t>
  </si>
  <si>
    <t>alte E</t>
  </si>
  <si>
    <t>total T</t>
  </si>
  <si>
    <t>total E</t>
  </si>
  <si>
    <t xml:space="preserve">Videoproiector Infocus                                                                    </t>
  </si>
  <si>
    <t xml:space="preserve">Ecrane de proiectie perete/tavan 180x180                                                  </t>
  </si>
  <si>
    <t xml:space="preserve">Suport ecrane de proiectie                                                                </t>
  </si>
  <si>
    <t>UF6057</t>
  </si>
  <si>
    <t>UF7016</t>
  </si>
  <si>
    <t>UF6056</t>
  </si>
  <si>
    <t>UF2219</t>
  </si>
  <si>
    <t xml:space="preserve">KUF80106                 </t>
  </si>
  <si>
    <t>UF2220</t>
  </si>
  <si>
    <t>Set baterie V-nount Endura</t>
  </si>
  <si>
    <t>UF2222</t>
  </si>
  <si>
    <t>Set Microfon MKH-416-protector</t>
  </si>
  <si>
    <t>UF2224</t>
  </si>
  <si>
    <t>Set Microfon wireless lav. Sen</t>
  </si>
  <si>
    <t>UF2226</t>
  </si>
  <si>
    <t>UF2228</t>
  </si>
  <si>
    <t>Trepied Camera Sachtler 0773</t>
  </si>
  <si>
    <t>UF2229</t>
  </si>
  <si>
    <t>UF2230</t>
  </si>
  <si>
    <t xml:space="preserve"> Stativ lampa HMI Manfrotto </t>
  </si>
  <si>
    <t>UF2231</t>
  </si>
  <si>
    <t>Lampa Wesrcott Ice Light 2</t>
  </si>
  <si>
    <t>UF2232</t>
  </si>
  <si>
    <t>Exponometru Sekonic L-758 Cine</t>
  </si>
  <si>
    <t>UF2233</t>
  </si>
  <si>
    <t>Monitor LED 4k DELL</t>
  </si>
  <si>
    <t>UF2234</t>
  </si>
  <si>
    <t>Samyang kit obiectiv</t>
  </si>
  <si>
    <t>UF2237</t>
  </si>
  <si>
    <t>Monitor Shogun Inferno</t>
  </si>
  <si>
    <t>UF2238</t>
  </si>
  <si>
    <t>Monitor Small HD 702</t>
  </si>
  <si>
    <t>UF2239</t>
  </si>
  <si>
    <t>Recorder Zoom F4+geanta</t>
  </si>
  <si>
    <t>UF2241</t>
  </si>
  <si>
    <t>Dolly IDS</t>
  </si>
  <si>
    <t>UF2242</t>
  </si>
  <si>
    <t>Suport umar Wondlan Sniper</t>
  </si>
  <si>
    <t>UF2243</t>
  </si>
  <si>
    <t>DJI Ronin MX + baterie</t>
  </si>
  <si>
    <t>UF2244</t>
  </si>
  <si>
    <t>Lampa HMI Arri D25</t>
  </si>
  <si>
    <t>UF2245</t>
  </si>
  <si>
    <t xml:space="preserve">Trepied E-image Baby Legs                                                                 </t>
  </si>
  <si>
    <t xml:space="preserve">KUF81102                 </t>
  </si>
  <si>
    <t>Lampa KinoFlo Celeb LED 250</t>
  </si>
  <si>
    <t>UF2246</t>
  </si>
  <si>
    <t xml:space="preserve">Kit SOftbox Photoflex Medium                                                              </t>
  </si>
  <si>
    <t xml:space="preserve">KUF80639                 </t>
  </si>
  <si>
    <t xml:space="preserve">3 buc Set microfon wireless Lavaliera Sennheiser                                                </t>
  </si>
  <si>
    <t xml:space="preserve">Set microfon Wireless de mana Audio Technika                                              </t>
  </si>
  <si>
    <t xml:space="preserve">KUF80520                 </t>
  </si>
  <si>
    <t>Științe și Arte din Cluj-Napoca</t>
  </si>
  <si>
    <t xml:space="preserve">Relații Internaționale și Studii Europene </t>
  </si>
  <si>
    <t>Bartis Előd</t>
  </si>
  <si>
    <t>Scanner foto Epson V800</t>
  </si>
  <si>
    <t>UF2235</t>
  </si>
  <si>
    <t>Monitor Led Benq BL2711U 27"</t>
  </si>
  <si>
    <t>UF2247</t>
  </si>
  <si>
    <t>UF2240</t>
  </si>
  <si>
    <t xml:space="preserve">Decor - STUDIO 300x166 cm                                                                 </t>
  </si>
  <si>
    <t xml:space="preserve">3 buc Clappeboard ECB-03                                                                        </t>
  </si>
  <si>
    <t xml:space="preserve">KUF80506-08                 </t>
  </si>
  <si>
    <t xml:space="preserve">2 buc K&amp;M Boom Pole brat microfon                                                               </t>
  </si>
  <si>
    <t xml:space="preserve">KUF80510-11                 </t>
  </si>
  <si>
    <t xml:space="preserve">KUF80513-15                 </t>
  </si>
  <si>
    <t xml:space="preserve">10 buc Clamp Monfrotto 035                                                                       </t>
  </si>
  <si>
    <t xml:space="preserve">KUF80540-49                 </t>
  </si>
  <si>
    <t>10 buc Grip Head</t>
  </si>
  <si>
    <t xml:space="preserve">KUF80550-59                 </t>
  </si>
  <si>
    <t xml:space="preserve">Converter micro SDI-HDMI                                                                  </t>
  </si>
  <si>
    <t xml:space="preserve">KUF80583                 </t>
  </si>
  <si>
    <t xml:space="preserve">Televizor FullHD LG 82                                                                    </t>
  </si>
  <si>
    <t xml:space="preserve">KUF80584                 </t>
  </si>
  <si>
    <t xml:space="preserve">Set Softbox cu lampa                                                                      </t>
  </si>
  <si>
    <t xml:space="preserve">KUF80638                 </t>
  </si>
  <si>
    <t xml:space="preserve">4 buc Lampa LED Kaiser                                                                          </t>
  </si>
  <si>
    <t xml:space="preserve">KUF80640-43                </t>
  </si>
  <si>
    <t xml:space="preserve">3 buc Stativ lampa C-Stand                                                                      </t>
  </si>
  <si>
    <t xml:space="preserve">KUF80644-46                 </t>
  </si>
  <si>
    <t xml:space="preserve">2 buc Panou difuzie Lastolite 2x2m                                                              </t>
  </si>
  <si>
    <t xml:space="preserve">KUF80653-54                 </t>
  </si>
  <si>
    <t xml:space="preserve">3 buc Panou difuzie Lastolite 1x2m                                                              </t>
  </si>
  <si>
    <t xml:space="preserve">KUF80655-56                 </t>
  </si>
  <si>
    <t xml:space="preserve">Flag Matthews                                                                        </t>
  </si>
  <si>
    <t xml:space="preserve">KUF80657-68                 </t>
  </si>
  <si>
    <t>Camera Panasonic S1 cu obiectiv 27-70</t>
  </si>
  <si>
    <t>Biologie vegetală; Biologie animală; Microbiologie; Hidrobiologie; Mediul interior; Geologia mediului; Ecotoxicologie; Mineralogia mediului</t>
  </si>
  <si>
    <t>Pipeta automata Biohit 1000</t>
  </si>
  <si>
    <t>KUF1096</t>
  </si>
  <si>
    <t>KUF1097</t>
  </si>
  <si>
    <t>KUF1098</t>
  </si>
  <si>
    <t xml:space="preserve">Dispenser automat Hirschmann Ceramus </t>
  </si>
  <si>
    <t>KUF1099</t>
  </si>
  <si>
    <t>KUF1100</t>
  </si>
  <si>
    <t>KUF1103/1</t>
  </si>
  <si>
    <t>KUF1103/2</t>
  </si>
  <si>
    <t>KUF1104/1</t>
  </si>
  <si>
    <t>KUF1104/2</t>
  </si>
  <si>
    <t>KUF1105/1</t>
  </si>
  <si>
    <t>KUF1105/2</t>
  </si>
  <si>
    <t>Microscop de polarizare</t>
  </si>
  <si>
    <t>KUF1173/1</t>
  </si>
  <si>
    <t>KUF1173/2</t>
  </si>
  <si>
    <t>KUF1173/3</t>
  </si>
  <si>
    <t>KUF1173/4</t>
  </si>
  <si>
    <t>KUF1173/5</t>
  </si>
  <si>
    <t>KUF6039</t>
  </si>
  <si>
    <t>KUF6041</t>
  </si>
  <si>
    <t>KUF6042</t>
  </si>
  <si>
    <t>KUF6043</t>
  </si>
  <si>
    <t xml:space="preserve">KUF81006                 </t>
  </si>
  <si>
    <t xml:space="preserve">KUF81105                 </t>
  </si>
  <si>
    <t xml:space="preserve">KUF81106                 </t>
  </si>
  <si>
    <t xml:space="preserve">KUF81107                 </t>
  </si>
  <si>
    <t>Chimie anorganică; Chimie organică; Chimie analitică, Chimia mediului; Biochimie generală; Poluarea chimică şi analiza probelor de mediu; Ştiinţa solului; Mediul interior; Analitica mediului</t>
  </si>
  <si>
    <t>Mojar portelan 160 ml</t>
  </si>
  <si>
    <t>KUF1071/2</t>
  </si>
  <si>
    <t>Masa de laborator cu sertar</t>
  </si>
  <si>
    <t>KUF1083/3</t>
  </si>
  <si>
    <t>Baie cu ultrasunete tip S120H</t>
  </si>
  <si>
    <t>KUF1095</t>
  </si>
  <si>
    <t xml:space="preserve">Microscop optic binocular </t>
  </si>
  <si>
    <t>Etuva Memmert model UN75 plus</t>
  </si>
  <si>
    <t>Sistem de Digestie cu Microunde</t>
  </si>
  <si>
    <t>UF6058</t>
  </si>
  <si>
    <t>Dus special pentru SSM</t>
  </si>
  <si>
    <t>Pipeta Eppendorf 20-200</t>
  </si>
  <si>
    <t>KUF1172</t>
  </si>
  <si>
    <t>Sistem de citire si tratare nano - Radosys</t>
  </si>
  <si>
    <t>UF6059</t>
  </si>
  <si>
    <t>1 buc. Aparat sitare</t>
  </si>
  <si>
    <t>- 1 buc. aparat foto Canon EOS 350 D</t>
  </si>
  <si>
    <t>U2075</t>
  </si>
  <si>
    <t>- 2 buc. aparate foto Canon EOS 400 D</t>
  </si>
  <si>
    <t>KUF2007-2008</t>
  </si>
  <si>
    <t xml:space="preserve">Cititor de card USB 3.0                                                                   </t>
  </si>
  <si>
    <t xml:space="preserve">KUF80502                 </t>
  </si>
  <si>
    <t xml:space="preserve">SSD Kingston 480 GB                                                                       </t>
  </si>
  <si>
    <t xml:space="preserve">KUF80505                 </t>
  </si>
  <si>
    <t xml:space="preserve">Card memorie SD SanDisk 32 GB                                                             </t>
  </si>
  <si>
    <t xml:space="preserve">KUF80521                 </t>
  </si>
  <si>
    <t xml:space="preserve">Exponometru analogic Sekonic                                                              </t>
  </si>
  <si>
    <t xml:space="preserve">KUF80670                 </t>
  </si>
  <si>
    <t xml:space="preserve">- 1 buc. pupitru de editare Dell. Intel I9, 32GB ram, Nvidia GTX2070 Sistem operare Windows10. Adobe Creative Suite CC . Monitor UHD. </t>
  </si>
  <si>
    <t xml:space="preserve">2 buc Panou difuzie/reflexie 5din1 102x153                                                      </t>
  </si>
  <si>
    <t xml:space="preserve">KUF80565-66                 </t>
  </si>
  <si>
    <t xml:space="preserve">2 buc Hard disc extern 2TB Lacie                                                                </t>
  </si>
  <si>
    <t xml:space="preserve">KUF80573-74                 </t>
  </si>
  <si>
    <t xml:space="preserve">Camera Sony FS7 </t>
  </si>
  <si>
    <t>Camera Sony PXW-Z149</t>
  </si>
  <si>
    <t>UF2225</t>
  </si>
  <si>
    <t>UF2227</t>
  </si>
  <si>
    <t>A - acreditat</t>
  </si>
  <si>
    <t>Artele spectacolului (coreografie)</t>
  </si>
  <si>
    <t>Procent</t>
  </si>
  <si>
    <t>prof</t>
  </si>
  <si>
    <t>conf</t>
  </si>
  <si>
    <t>lector</t>
  </si>
  <si>
    <t>plata cu ora</t>
  </si>
  <si>
    <t>contract de munca</t>
  </si>
  <si>
    <t xml:space="preserve">Artele spectacolului (coreografie) </t>
  </si>
  <si>
    <t>Artele spectacolului</t>
  </si>
  <si>
    <t>Arta spectacolului</t>
  </si>
  <si>
    <t>Sistem de filtrare millipore pompa de vid 1/PK</t>
  </si>
  <si>
    <t>KUF1092</t>
  </si>
  <si>
    <t>Pipeta automata Eppendorf 1000</t>
  </si>
  <si>
    <t>Dispenser brand Dispensette Organic fix 5,0 ML</t>
  </si>
  <si>
    <t>Aparat de monitorizare temp. umiditate Oakton Logger</t>
  </si>
  <si>
    <t>Aparat de monitorizare temp. umiditate Hanna HI 143</t>
  </si>
  <si>
    <t>Logger test umididtate 174H</t>
  </si>
  <si>
    <t>KUF6044</t>
  </si>
  <si>
    <t>10 buc.Pipete gradate 2ml,5ml,10ml; 2 buc. Pipetă gradată pt. uz microbiologic 5 ml; 5 buc.Pipetă cu bulă 1ml,2ml,5ml,10ml,25ml, 1 cutii Pipete Pasteur de unică folosinţă; 8 buc. Cilindru gradat 5ml,10ml,25ml,50ml,100ml,1000ml; 10 buc. Pahare cilindrice Berzelius 25ml,100ml,150ml,250ml,600ml,800ml,1000ml,2000ml; 10 buc. Flacoane conice tip Erlenmeyer 50ml,100ml,250ml,150ml,300ml,500ml; 10 buc. Sticlă pt. lichide dif. mărimi; 10  buc. Sticlă pt. pulberi 250ml,500ml; 2 buc. Sticlă cu pipetă, cu picurător şlefuit; 5 buc. Sticlă de laborator cu capac filetat din plastic, autoclavabil; 5 buc. Pâlnie; 2 buc. Cristalizor;30 buc. Sticlă de ceas dif. mărimi; 500 buc. Eprubete dif. mărimi, 1 buc. Vas de vopsire, din sticlă ; 3 buc. Camere de numerare pt microscopie; Lamele şi lame de microscop; 30 buc. Cutii Petri; 5 buc. Tavă de uz general; 1 buc. Uscător de vase montabil pe perete; 5 buc. Stativ pt. eprubete</t>
  </si>
  <si>
    <t xml:space="preserve">    KUF3013</t>
  </si>
  <si>
    <t>KUF1071/1</t>
  </si>
  <si>
    <t xml:space="preserve">Sita imletitura inox 100x40 mm                                                            </t>
  </si>
  <si>
    <t xml:space="preserve">KUF80619                 </t>
  </si>
  <si>
    <t xml:space="preserve">KUF80620                 </t>
  </si>
  <si>
    <t xml:space="preserve">KUF80621                 </t>
  </si>
  <si>
    <t xml:space="preserve">Capac si colector sitare uscata 100x40 mm                                                 </t>
  </si>
  <si>
    <t xml:space="preserve">KUF80622                 </t>
  </si>
  <si>
    <t>1 buc. Exicator pt. vid+placă din porţelan; 20 buc.Pipete gradate 2ml,5ml,10ml; 2 buc. Pipetă gradată cu piston; 15 buc.Pipetă cu bulă 1ml,2ml,5ml,10ml,25ml,50ml; 30 buc. Cilindru gradat 5ml,10ml,25ml,50ml,100ml,1000ml; 70 buc. Baloane cotate 5ml,20ml,25ml,50ml,100ml,200ml, 250ml,500ml,1000ml;  50 buc. Pahare cilindrice Berzelius 25ml,100ml,150ml,250ml,600ml,800ml,1000ml,2000ml; 60 buc. Flacoane conice tip Erlenmeyer 50ml,100ml,250ml,150ml,300ml,500ml,1000ml; 2 buc. Flacon conic pt. vid; 5 buc. Balon cu fund rotund 50ml,100ml; 10 buc. Sticlă pt. lichide dif. mărimi; 15  buc. Sticlă pt. pulberi 250ml,500ml; 5 buc. Sticlă de laborator cu capac filetat din plastic, autoclavabil; 8 buc. Pâlnie de separare 250ml, 15 buc. Pâlnie; 10 buc. Sticlă de ceas dif. mărimi; 5 buc. Fiole de cântărire; 500 buc. Eprubete dif. mărimi, din sticlă ; 3 buc. Balon cu 2 gâturi; 8 buc. Refrigerent tip Liebig; 5 buc. Capsulă din porţelan; 4 buc. Mojar+pistil din porţelan; 5 buc. Creuzet din porţelan; 2 buc. Pâlnie Buchner; 4 buc. Cuve pt. fotometrie(cuarţ şi sticlă optică); 1 buc. Stativ tavă pt. pipete; 1 buc. Coş pt. pipete; 5 buc. Pisetă 250ml,500ml; 7 buc. Tavă de uz general; 3 buc. Uscător de vase montabil pe perete; 7 buc. Stativ pt. eprubete, autoclavabil; 6 buc. Baghete magnetice, învelite cu teflon; Uscător de vase tip stativ</t>
  </si>
  <si>
    <t>Fizica mediului; Atmosfera şi calitatea mediului; Poluarea mediului prin agenţi fizici; Radioactivitatea mediului; Energii neconvenţionale; Mediul interior; Monitoringul integrat al mediului; Chimie analitică; Chimia mediului; Biochimie generală; Poluarea chimică şi analiza probelor de mediu; Analitica mediului; Monitorizarea factorilor fizici ai mediului</t>
  </si>
  <si>
    <t>KUF6040</t>
  </si>
  <si>
    <t>KUF1171</t>
  </si>
  <si>
    <t>Pipeta Eppendorf 500-5000</t>
  </si>
  <si>
    <t>KUF6048</t>
  </si>
  <si>
    <t>Dron DJI Phatom 4 Pro (S. 408)</t>
  </si>
  <si>
    <t>KUF2205</t>
  </si>
  <si>
    <t>Balanra analitica Pioneer (S. 408)</t>
  </si>
  <si>
    <t>KUF6052</t>
  </si>
  <si>
    <t xml:space="preserve">GPS Garmin GPSMAP 64 st+ Harta RO                                                         </t>
  </si>
  <si>
    <t xml:space="preserve">KUF70702                 </t>
  </si>
  <si>
    <t>Stereomicroscop cu aparat foto</t>
  </si>
  <si>
    <t xml:space="preserve">Butelie azot 10 L                                                                         </t>
  </si>
  <si>
    <t xml:space="preserve">KUF90104                 </t>
  </si>
  <si>
    <t xml:space="preserve">Tableta grafica XP-PEN 10x6"                                                              </t>
  </si>
  <si>
    <t>KUF00905</t>
  </si>
  <si>
    <t xml:space="preserve">Camera web Logitech C922 HD                                                               </t>
  </si>
  <si>
    <t>KUF00909</t>
  </si>
  <si>
    <t>Laborator de geologie</t>
  </si>
  <si>
    <t>Ştiința solului; Geologia mediului; Geomorfologie şi cuaternar; Mineralogia mediului; Poluarea chimică şi analiza probelor de mediu</t>
  </si>
  <si>
    <t xml:space="preserve">Laptop Lenovo Legion 5 </t>
  </si>
  <si>
    <t>UF3109</t>
  </si>
  <si>
    <t>1 buc. cameră Arriflex IIC, 35 mm cu obiective, Taylor-Hobson: 25 mm, 32 mm, 40 mm, 50 mm, 75 mm,• adaptor Arnold Richter
• 4 buc. casete 60 m
• 1 buc. casetă 150 m
• accesorii pentru animaţie 
• motor sincron 24 cadre/s
• motor cu viteze variabile
acumulator 16V</t>
  </si>
  <si>
    <t>Cameră studio cu prompter Sony PMW 320</t>
  </si>
  <si>
    <t>Cameră studio Sony PMW 320</t>
  </si>
  <si>
    <t>Cameră studio Sony PMW 321</t>
  </si>
  <si>
    <t xml:space="preserve">Aula Magna – sală proiecţii (B101) nr. 4., et. 1.
(195.88 m2) 
</t>
  </si>
  <si>
    <t>Converter Sigma MC-21</t>
  </si>
  <si>
    <t xml:space="preserve">KUF01013   </t>
  </si>
  <si>
    <t xml:space="preserve">Rola priza multipla 3500W      </t>
  </si>
  <si>
    <t xml:space="preserve">KUF01103                 </t>
  </si>
  <si>
    <t>Tilta Nano Wireless focus</t>
  </si>
  <si>
    <t xml:space="preserve">KUF01104      </t>
  </si>
  <si>
    <t xml:space="preserve">microfon lavaliera t.bone                                                                 </t>
  </si>
  <si>
    <t xml:space="preserve">KUF01204    </t>
  </si>
  <si>
    <t>Pc Dell Vostro 3470 , ssd 256 Gb, I5, Monitor Aoc 21,5",Proiector Benq-x41</t>
  </si>
  <si>
    <t xml:space="preserve">Calculator-2018
Proiector-2014
</t>
  </si>
  <si>
    <t>Pc Dell Vostro 3470 , ssd 256 Gb, I5, Monitor Aoc 21,5"</t>
  </si>
  <si>
    <t>Sală de curs</t>
  </si>
  <si>
    <t>Str. Emil Racovita nr. 30
64.79 mp</t>
  </si>
  <si>
    <t>Calculator - Sistem PC Starkames Cyan Core i5 cu monitor LED IPS LG 21.5", boxe, - 1 buc</t>
  </si>
  <si>
    <t>Promoția 2021</t>
  </si>
  <si>
    <t>5 buc. Calculatoare: Intel i5, 8 GbRAM, 256 GB SSD, DVD-RW</t>
  </si>
  <si>
    <t>UF453/4-UF453/8</t>
  </si>
  <si>
    <t xml:space="preserve">6 buc. Monitor LCD TFT 19" </t>
  </si>
  <si>
    <t>Camera Panasonic S1 cu obiectiv 24-105</t>
  </si>
  <si>
    <t>UF2248</t>
  </si>
  <si>
    <t>Steinberg Cubase Pro 11 EDU</t>
  </si>
  <si>
    <t>KUF8056</t>
  </si>
  <si>
    <t>Steinberg Wavelab Pro 10 EDU</t>
  </si>
  <si>
    <t>KUF8057</t>
  </si>
  <si>
    <t>KUF4010</t>
  </si>
  <si>
    <t>Corpul A, etaj 102; 8.64 mp</t>
  </si>
  <si>
    <t>1 buc. Calculator, sistem de sonorizare, proiector multimedia, ecran de proiectie.</t>
  </si>
  <si>
    <t>Rel. Int. și Studii Europene</t>
  </si>
  <si>
    <t>óraadók</t>
  </si>
  <si>
    <t>társultak</t>
  </si>
  <si>
    <t xml:space="preserve">Artele spectacolului (coregrafie) </t>
  </si>
  <si>
    <t xml:space="preserve">Carieră juridică </t>
  </si>
  <si>
    <t>Promoția 2022</t>
  </si>
  <si>
    <t>Carieră judiciară</t>
  </si>
  <si>
    <t>Protecția si monitorizarea mediului</t>
  </si>
  <si>
    <t>Relații Internaționale și Studii Europene</t>
  </si>
  <si>
    <t>Burse de merit</t>
  </si>
  <si>
    <t>Bm</t>
  </si>
  <si>
    <t>B% (Bm/I*100)</t>
  </si>
  <si>
    <t>Coregrafie</t>
  </si>
  <si>
    <t>Ilyés Kinga</t>
  </si>
  <si>
    <t>Nagy Gellért</t>
  </si>
  <si>
    <t>I+</t>
  </si>
  <si>
    <t>Promoția 2023</t>
  </si>
  <si>
    <t>KUF4011</t>
  </si>
  <si>
    <t>Promoția 2024</t>
  </si>
  <si>
    <t>Carieră judiciară, Domeniul: Drept</t>
  </si>
  <si>
    <t>Conferențiar universitar</t>
  </si>
  <si>
    <t>Anca Filipovici</t>
  </si>
  <si>
    <t>Lector universitar</t>
  </si>
  <si>
    <t>Laczkó Rita</t>
  </si>
  <si>
    <t>Baricz Ágnes</t>
  </si>
  <si>
    <t>Móritz Kinga Eva</t>
  </si>
  <si>
    <t>Kiss Gergely Antal</t>
  </si>
  <si>
    <t>Török Ferenc</t>
  </si>
  <si>
    <t>UFPNR2049</t>
  </si>
  <si>
    <t>Proiector ultra short OPTOMA EH330UST</t>
  </si>
  <si>
    <t>Proiector Panasonix DZ 770</t>
  </si>
  <si>
    <t>2024/01</t>
  </si>
  <si>
    <t>UFPNR2020</t>
  </si>
  <si>
    <t>Sennheiser ew500-G4 BOOM G XLR transmitter-receptor</t>
  </si>
  <si>
    <t>UFPNR2066</t>
  </si>
  <si>
    <t>Sine drepte pentru platforma dolly	Proaim	Stream 16ft Heavy-duty</t>
  </si>
  <si>
    <t xml:space="preserve">Sine drepte pentru platforma dolly	Proaim	Stream 16ft Heavy-duty </t>
  </si>
  <si>
    <t>UFPNR2065</t>
  </si>
  <si>
    <t xml:space="preserve">Platformă doorway dolly	Proaim Quad Super Bazooka Film Camera </t>
  </si>
  <si>
    <t>UFPNR2063</t>
  </si>
  <si>
    <t>Panou LED	 Aputure	Nova P600c</t>
  </si>
  <si>
    <t>UFPNR2062</t>
  </si>
  <si>
    <t>UFPNR2061</t>
  </si>
  <si>
    <t>Stativ lampa wind-up	Manfrotto	087NWB Wind Up Bk</t>
  </si>
  <si>
    <t>UFPNR2060</t>
  </si>
  <si>
    <t>Lampa Led	 Nanlite	Forza 300B - 12-2037</t>
  </si>
  <si>
    <t>UFPNR2059</t>
  </si>
  <si>
    <t>UFPNR2058</t>
  </si>
  <si>
    <t>UFPNR2057</t>
  </si>
  <si>
    <t>UFPNR2056</t>
  </si>
  <si>
    <t>Baterie 	NANLITE	BT-V-26V230</t>
  </si>
  <si>
    <t>UFPNR2055</t>
  </si>
  <si>
    <t>UFPNR2054</t>
  </si>
  <si>
    <t>Lampă LED 	Nanlite	Forza 720B</t>
  </si>
  <si>
    <t>UFPNR2053</t>
  </si>
  <si>
    <t>UFPNR2052</t>
  </si>
  <si>
    <t>Stabilizator	 Zhiyun	Tech Crane 3S Pro Stabilizator</t>
  </si>
  <si>
    <t>UFPNR2051</t>
  </si>
  <si>
    <t>Proiector ultra short 	OPTOMA	EH330UST</t>
  </si>
  <si>
    <t>UFPNR2050</t>
  </si>
  <si>
    <t>UFPNR2048</t>
  </si>
  <si>
    <t>Cameră 360 cu senzori	Insta360	ONE RS 1-inch</t>
  </si>
  <si>
    <t>UFPNR2047</t>
  </si>
  <si>
    <t>Pupitru de mixare video	 Blackmagic Design	"Atem Mini Extreme ISO</t>
  </si>
  <si>
    <t>UFPNR2046</t>
  </si>
  <si>
    <t>Sistem de conferință	 Logitech	960-001057</t>
  </si>
  <si>
    <t>UFPNR2045</t>
  </si>
  <si>
    <t>Stage box	 Allen &amp; Heath	DX168/X</t>
  </si>
  <si>
    <t>UFPNR2044</t>
  </si>
  <si>
    <t>Mixer digital	Allen &amp; Heath	SQ5</t>
  </si>
  <si>
    <t>UFPNR2043</t>
  </si>
  <si>
    <t>Lampă moving head LED	 Varytec	Hero Wash 300 FC</t>
  </si>
  <si>
    <t>UFPNR2042</t>
  </si>
  <si>
    <t>UFPNR2041</t>
  </si>
  <si>
    <t>UFPNR2040</t>
  </si>
  <si>
    <t>UFPNR2039</t>
  </si>
  <si>
    <t>Card PCIE	Blackmagic Design	"DeckLink 4K Extreme 12G</t>
  </si>
  <si>
    <t>UFPNR2038</t>
  </si>
  <si>
    <t>Statie de intrare/ iesire SDI și HDMI	BlackMagic Design	"UltraStudio 4K Mini</t>
  </si>
  <si>
    <t>UFPNR2037</t>
  </si>
  <si>
    <t>Monitor 	BenQ	SW321C</t>
  </si>
  <si>
    <t>UFPNR2036</t>
  </si>
  <si>
    <t>Microfon condensator	AKG	C414 XLII Stereo Set</t>
  </si>
  <si>
    <t>UFPNR2035</t>
  </si>
  <si>
    <t>Stage box – Rack audio	Allen &amp; Heath	DX168/X</t>
  </si>
  <si>
    <t>UFPNR2034</t>
  </si>
  <si>
    <t>UFPNR2033</t>
  </si>
  <si>
    <t>Compresor analogic	SSL	BUS+ mastering compressor</t>
  </si>
  <si>
    <t>UFPNR2032</t>
  </si>
  <si>
    <t>EQ stereo de mare precizie	Manley	Massive Passive Mastering</t>
  </si>
  <si>
    <t>UFPNR2031</t>
  </si>
  <si>
    <t>Microfon studio	Neumann	U87 Ai studio set mic</t>
  </si>
  <si>
    <t>UFPNR2030</t>
  </si>
  <si>
    <t>Channel tube	Warm Audio	WA-2A</t>
  </si>
  <si>
    <t>UFPNR2029</t>
  </si>
  <si>
    <t>UFPNR2028</t>
  </si>
  <si>
    <t>Compresor studio	WES	Audio Beta 76</t>
  </si>
  <si>
    <t>UFPNR2027</t>
  </si>
  <si>
    <t>UFPNR2026</t>
  </si>
  <si>
    <t>Monitor de studio GENELEC	8040</t>
  </si>
  <si>
    <t>UFPNR2025</t>
  </si>
  <si>
    <t>Monitor de studio 	GENELEC	8040</t>
  </si>
  <si>
    <t>UFPNR2024</t>
  </si>
  <si>
    <t>UFPNR2023</t>
  </si>
  <si>
    <t>UFPNR2064</t>
  </si>
  <si>
    <t>Convertor AD/DA / Sennheiser ew500-G4 BOOM G XLR transmitter-receptor</t>
  </si>
  <si>
    <t>UFPNR2021</t>
  </si>
  <si>
    <t>UFPNR2019</t>
  </si>
  <si>
    <t>Transmitter si reciever microf Sennheiser	EW 122P G4 A-Band</t>
  </si>
  <si>
    <t>UFPNR2018</t>
  </si>
  <si>
    <t>UFPNR2017</t>
  </si>
  <si>
    <t>UFPNR2016</t>
  </si>
  <si>
    <t>UFPNR2015</t>
  </si>
  <si>
    <t>UFPNR2014</t>
  </si>
  <si>
    <t>Microfon shotgun Sennheiser MKH 416-P48U3</t>
  </si>
  <si>
    <t>UFPNR2013</t>
  </si>
  <si>
    <t>UFPNR2012</t>
  </si>
  <si>
    <t>Recorder sunet Zoom F6 recorder + geanta</t>
  </si>
  <si>
    <t>UFPNR2011</t>
  </si>
  <si>
    <t>UFPNR2010</t>
  </si>
  <si>
    <t>Sistem stativ camera Sachtler FLOWTECH 75 ACE XL SYSTEM</t>
  </si>
  <si>
    <t>UFPNR2009</t>
  </si>
  <si>
    <t>UFPNR2008</t>
  </si>
  <si>
    <t xml:space="preserve">Set obiective cinema Samyang SONY E MF 14/24/35/50/85/135 MK2 EF" </t>
  </si>
  <si>
    <t>UFPNR2007</t>
  </si>
  <si>
    <t>Cameră 6K Blackmagic 6K Pro - CINECAMPOCHDEF06P"</t>
  </si>
  <si>
    <t>UFPNR2006</t>
  </si>
  <si>
    <t>Set obiective cinema Samyang SONY E MF 14/24/35/50/85/135 MK2 EF"</t>
  </si>
  <si>
    <t>UFPNR2005</t>
  </si>
  <si>
    <t xml:space="preserve">Transmitator receptor video Hollyland Mars 4K </t>
  </si>
  <si>
    <t>UFPNR2004</t>
  </si>
  <si>
    <t>UFPNR2003</t>
  </si>
  <si>
    <t>Monitor profesional Atomos Ninja V Pro Kit</t>
  </si>
  <si>
    <t>UFPNR2002</t>
  </si>
  <si>
    <t>UFPNR2001</t>
  </si>
  <si>
    <t>Camera video 4K SONY FX6</t>
  </si>
  <si>
    <r>
      <t xml:space="preserve">Stativ Fenix Elv-100/3 - </t>
    </r>
    <r>
      <rPr>
        <i/>
        <sz val="11"/>
        <rFont val="Cambria"/>
        <family val="1"/>
        <charset val="238"/>
        <scheme val="major"/>
      </rPr>
      <t>HMI állvány</t>
    </r>
  </si>
  <si>
    <r>
      <t xml:space="preserve">Sistem de comunicare </t>
    </r>
    <r>
      <rPr>
        <i/>
        <sz val="11"/>
        <rFont val="Cambria"/>
        <family val="1"/>
        <charset val="238"/>
        <scheme val="major"/>
      </rPr>
      <t xml:space="preserve"> - új Data Video</t>
    </r>
  </si>
  <si>
    <r>
      <t xml:space="preserve">Proiector Filmgear 120W Fresnel - </t>
    </r>
    <r>
      <rPr>
        <i/>
        <sz val="11"/>
        <rFont val="Cambria"/>
        <family val="1"/>
        <charset val="238"/>
        <scheme val="major"/>
      </rPr>
      <t>HM1 - reflektor</t>
    </r>
  </si>
  <si>
    <r>
      <t>Reflector pt. Studio -</t>
    </r>
    <r>
      <rPr>
        <i/>
        <sz val="11"/>
        <rFont val="Cambria"/>
        <family val="1"/>
        <charset val="238"/>
        <scheme val="major"/>
      </rPr>
      <t xml:space="preserve"> Balogh szett</t>
    </r>
  </si>
  <si>
    <t>KUF3116</t>
  </si>
  <si>
    <t>Mac Studio M1 Ultra</t>
  </si>
  <si>
    <t>KUF30906</t>
  </si>
  <si>
    <t xml:space="preserve">Monitor 32" Dell Curbat </t>
  </si>
  <si>
    <r>
      <t xml:space="preserve">Reflector pt. Studio - </t>
    </r>
    <r>
      <rPr>
        <i/>
        <sz val="11"/>
        <rFont val="Cambria"/>
        <family val="1"/>
        <charset val="238"/>
        <scheme val="major"/>
      </rPr>
      <t>Balogh szett</t>
    </r>
  </si>
  <si>
    <r>
      <t xml:space="preserve">Ustensile de laborator din sticlă, porţelan şi cuarţ: </t>
    </r>
    <r>
      <rPr>
        <sz val="11"/>
        <rFont val="Cambria"/>
        <family val="1"/>
        <charset val="238"/>
        <scheme val="major"/>
      </rPr>
      <t xml:space="preserve">1 buc. Exicator, Pipete gradate 2ml,5ml,10ml; 2 buc. Pipetă bulă,5ml,10ml,25ml,; 10 buc. Cilindru gradat 5ml,10ml,25ml,50ml,100ml,1000ml; 10 buc. Baloane cotate 200ml; 2 buc. Mojar+pistil din porţelan; 20 buc. Pahare cilindrice Berzelius </t>
    </r>
  </si>
  <si>
    <r>
      <t>Ustensile metalice de laborator:</t>
    </r>
    <r>
      <rPr>
        <sz val="11"/>
        <rFont val="Cambria"/>
        <family val="1"/>
        <charset val="238"/>
        <scheme val="major"/>
      </rPr>
      <t xml:space="preserve"> 2 buc.Stativ, cu talpă dreptunghiulară, cu bară;; 2 buc. Clemă pt. balon; 2 buc. Clemă universal; 3 buc. Inel de filtrare; 2 buc. Triunghi de sârmă; 2 buc. Trepied; 2 buc. Sită din sârmă; 2 buc. Arzător Bunsen; Lingură pt. reactivi/Spatulă dublă/Micro spatulă pt.pulberi</t>
    </r>
  </si>
  <si>
    <r>
      <rPr>
        <b/>
        <sz val="11"/>
        <rFont val="Cambria"/>
        <family val="1"/>
        <charset val="238"/>
        <scheme val="major"/>
      </rPr>
      <t>Ustensile metalice de laborator:</t>
    </r>
    <r>
      <rPr>
        <sz val="11"/>
        <rFont val="Cambria"/>
        <family val="1"/>
        <charset val="238"/>
        <scheme val="major"/>
      </rPr>
      <t xml:space="preserve"> 2 buc.Stativ, cu talpă dreptunghiulară, cu bară; 2 buc. Stativ, cu talpă triunghiulară, cu bară; 10 buc. mufă dublă ; 5 buc. Clemă pt. balon; 5 buc. Clemă universal; 7 buc. Clemă de biuretă, cu mufă; 3 buc. Inel de filtrare; 3 buc. Triunghi de sârmă; 3 buc. Trepied; 3 buc. Sită din sârmă; 1 buc. Suport de înâlţime reglabilă; 3 buc. Arzător Bunsen; Lingură pt. reactivi/Spatulă dublă/Micro spatulă pt.pulberi; 3 buc. Clemă Mohr</t>
    </r>
  </si>
  <si>
    <r>
      <t>Ustensile metalice de laborator:</t>
    </r>
    <r>
      <rPr>
        <sz val="11"/>
        <rFont val="Cambria"/>
        <family val="1"/>
        <charset val="238"/>
        <scheme val="major"/>
      </rPr>
      <t xml:space="preserve">  Triunghi de sârmă; 2 buc. Trepied; 3buc. Sită din sârmă; 2 buc. Arzător Bunsen; Lingură pt. reactivi/Spatulă dublă/Micro spatulă pt.pulberi; 10 buc. Pensetă pt. uz lab. cu vârf ascuţit; 2 buc. Pensetă cu vârf îndoit f. rotundă; 2 buc. Pensetă cu vârf îndoit f. dreptunghiulară; 2 buc. Cleşte pt. creuzet; 9 buc. Suport ansă de însămânţare; Anse de însămânţare; Suport pt. cutii Petri; Pensetă dreaptă ROTH 300mm 2 buc.; Pensetă ROTH 5 buc.; Pensetă DUMONT 5 buc.</t>
    </r>
  </si>
  <si>
    <t xml:space="preserve">Proiector Portabil Epson EB-X41
Tablă
</t>
  </si>
  <si>
    <t xml:space="preserve">Monitor voce studiou - Sennheiser HD 380 Pro - casti audio USB - Focursrite Scarlett I8i20                                           
Auralex Acoustics Alpha DST - Thomann                                                     
T Bone Mic Screen - Thomann                                                               
Monitor boxă - YAMAHA                                                                  
Monitor boxă - YAMAHA                                                                  
Sennheiser HD 380 Pro  - casti audio                                                      
Sennheiser HD 380 Pro - casti audio                                                       
Suport microfon owerhead                                                  
Suport boxe studiou                                                                       
Suport boxe studiou                                                                       
Auralex Acoustics Alpha DST - Thomann                                                     
Auralex Acoustics Alpha DST - Thomann                                                     
DELL 24" 16:10 monitor, DVI, IPS                                                          
Samson S-Phone               
Mediaplayer Tascam
Casca talent BB inear monitor
Server de stocare
Unitate de procesare semnal
UPS cu acumulator integrat
Control camera robotica
Macara Flamingo Duo&amp;Koliber se
Cutie de rack pt. Recorder
Roland R-1000
Tokina AT-X 16-28 mm F,08            </t>
  </si>
  <si>
    <t xml:space="preserve">Studio media </t>
  </si>
  <si>
    <t>1968 m2</t>
  </si>
  <si>
    <t xml:space="preserve">Calculator-2022
Proiector-2022
</t>
  </si>
  <si>
    <t xml:space="preserve">Calculator Dell Vostro 3470 Intel Core i5-9400, 8GB, SSD 256GB, Intel UHD Graphics 630, Windows 10 Pro ,  Monitor Aoc 22P1D 21.5", Proiector Benq-x41                                                              </t>
  </si>
  <si>
    <t>1 buc. Calculator desktop cu monitor, proiector multimedia</t>
  </si>
  <si>
    <t>Piața Unirii 29
43,95 mp</t>
  </si>
  <si>
    <t>Sală seminar (109)</t>
  </si>
  <si>
    <t xml:space="preserve">Calculator-2023
Proiector-2023
</t>
  </si>
  <si>
    <t>Calculator: ASUS ExpertCenter D700SA, I5 gen 10., 8gb Ram, 256 GB SSD,monitor Lg LCD 22", Proiector Acer X138WHP</t>
  </si>
  <si>
    <t>Piața Unirii 29
32.61 mp</t>
  </si>
  <si>
    <t>Sala de seminar (107)</t>
  </si>
  <si>
    <t>Piața Unirii 29
27.1 mp.</t>
  </si>
  <si>
    <t>Sala de seminar (106)</t>
  </si>
  <si>
    <t>Calculator: ASUS ExpertCenter D700SA, I5 gen 10., 8gb Ram, 256 GB SSD,monitor Lg LCD 22",  Proiector Acer X138WHP</t>
  </si>
  <si>
    <t>Piața Unirii 29
36.19 mp</t>
  </si>
  <si>
    <t>Sala de seminar (104)</t>
  </si>
  <si>
    <t>Dell ispiron, I5 3460, 8 Gb Ram, 500 Gb Hdd</t>
  </si>
  <si>
    <t>1 buc. Laptop Dell, sistem de sonorizare, Televizor smart</t>
  </si>
  <si>
    <t>Piața Unirii 29
223,47 mp</t>
  </si>
  <si>
    <t>Kallos Zoltán - sală de evenumente</t>
  </si>
  <si>
    <t>Piața Unirii 29
130,52 mp.</t>
  </si>
  <si>
    <t>Sală de dans (M113)</t>
  </si>
  <si>
    <t xml:space="preserve">Calculator-2024
Televizor-2024
</t>
  </si>
  <si>
    <t>Calculator desktop Intel i7 generatia 11, 16GB ram, 1 Tb SSD, Nvidia RTX 3060 ,Televizor OLED 55 inch 4k smart LG</t>
  </si>
  <si>
    <t>1 buc. Calculator desktop tip multimedia, Televizor smart</t>
  </si>
  <si>
    <t xml:space="preserve">Calculator-2023
Proiector-2014
</t>
  </si>
  <si>
    <t>ASUS ExpertCenter D700SA, I5 gen 10., 8gb Ram, 256 GB SSD, Monitor 21" cu difuzor intergrat, proiector Benq625p</t>
  </si>
  <si>
    <t>ASUS ExpertCenter D700SA, I5 gen 10., 8gb Ram, 256 GB SSD,Proiector Benq-x41</t>
  </si>
  <si>
    <t>ASUS ExpertCenter D700SA, I5 gen 10., 8gb Ram, 256 GB SSD Monitor 21" cu difuzor intergrat, proiector Proiector Benq-x41</t>
  </si>
  <si>
    <t>Calculator: ASUS ExpertCenter D700SA, I5 gen 10., 8gb Ram, 256 GB SSD,monitor Lg LCD 22", Proiector Benq-x41</t>
  </si>
  <si>
    <t>Calculator: ASUS ExpertCenter D700SA, I5 gen 10., 8gb Ram, 256 GB SSD,monitor Lg LCD 22", Proiector Epson EB-FH52 Full HD</t>
  </si>
  <si>
    <t>Ábrán Péter</t>
  </si>
  <si>
    <t>Bakk Ágnes Karolina</t>
  </si>
  <si>
    <t>Benedek Árpád</t>
  </si>
  <si>
    <t>Böjthe Alex</t>
  </si>
  <si>
    <t>Janisch Attila</t>
  </si>
  <si>
    <t>Márton László</t>
  </si>
  <si>
    <t>Jakab Melinda</t>
  </si>
  <si>
    <t>Juhász Csilla</t>
  </si>
  <si>
    <t>Karácsony Zoltán</t>
  </si>
  <si>
    <t>Kelemen László</t>
  </si>
  <si>
    <t>Lakatos Mihály</t>
  </si>
  <si>
    <t>Maly Róbert</t>
  </si>
  <si>
    <t>Muresan Alice</t>
  </si>
  <si>
    <t>Nagy Vikor Oszkár</t>
  </si>
  <si>
    <t>Sinkó Ferenc</t>
  </si>
  <si>
    <t>Schneider Tibor</t>
  </si>
  <si>
    <t>Szabó András</t>
  </si>
  <si>
    <t>Szabó Lilla</t>
  </si>
  <si>
    <t>Szilágyi Kornél</t>
  </si>
  <si>
    <t>Nemes Gyula</t>
  </si>
  <si>
    <t>Tóth Orsolya</t>
  </si>
  <si>
    <t>7,8</t>
  </si>
  <si>
    <t>Media de absolvire şi media de licenţă pe facultate</t>
  </si>
  <si>
    <r>
      <t xml:space="preserve">Tabelul nr.1a. – Oferta educaţională a Universităţii Sapientia la nivel de licență pentru anul universitar </t>
    </r>
    <r>
      <rPr>
        <i/>
        <sz val="11"/>
        <rFont val="Cambria"/>
        <family val="1"/>
        <scheme val="major"/>
      </rPr>
      <t>2025/2026</t>
    </r>
  </si>
  <si>
    <t>Tabelul nr.1b. – Oferta educaţională a Universităţii Sapientia  la nivel de master pentru anul universitar 2025/2026</t>
  </si>
  <si>
    <r>
      <t>Tabelul 2.1a. Situaţia cadrelor didactice titularizate în învăţământul superior cu activităţi didactice (</t>
    </r>
    <r>
      <rPr>
        <sz val="12"/>
        <rFont val="Cambria"/>
        <family val="1"/>
        <scheme val="major"/>
      </rPr>
      <t>număr persoane) pentru anul universitar 2025/2026</t>
    </r>
  </si>
  <si>
    <t>Tabelul 2.1b. Situaţia cadrelor didactice netitularizate în învăţământul superior, cu titlul recunoscut de Senat la  nivelul facultăților pentru anul universitar 2025/2026</t>
  </si>
  <si>
    <r>
      <t xml:space="preserve">Tabelul 2.2. Situaţia posturilor conform Statelor de funcţii ale departamentelor în anul universitar 2025/2026 </t>
    </r>
    <r>
      <rPr>
        <b/>
        <i/>
        <sz val="11"/>
        <rFont val="Cambria"/>
        <family val="1"/>
        <scheme val="major"/>
      </rPr>
      <t>CSAK A FŐÁLLÁSÚAK SZÁMÍTANAK FOGLALT ÁLLÁSNAK</t>
    </r>
  </si>
  <si>
    <t>Tabelul 2.4. Media de vârstă a cadrelor didactice titulare conform statelor de funcții ale departamentelor pentru universitar 2025/2026</t>
  </si>
  <si>
    <t>Tabelul 2.5. Situaţia cadrelor didactice pensionate (nr. persoane) care desfăşoară activitate didactică  în anul universitar 2025/2026</t>
  </si>
  <si>
    <r>
      <t>Tabelul 3.1. Situaţia elaborării materialelor didactice care acoperă în întregime/parţial problemetica disciplinei  de către cadrele didactice din departamente (</t>
    </r>
    <r>
      <rPr>
        <i/>
        <sz val="11"/>
        <color theme="5"/>
        <rFont val="Cambria"/>
        <family val="1"/>
        <scheme val="major"/>
      </rPr>
      <t xml:space="preserve">situație globală la data de </t>
    </r>
    <r>
      <rPr>
        <i/>
        <sz val="11"/>
        <color rgb="FFFF0000"/>
        <rFont val="Cambria"/>
        <family val="1"/>
        <scheme val="major"/>
      </rPr>
      <t xml:space="preserve">31 decembrie 2025 </t>
    </r>
    <r>
      <rPr>
        <i/>
        <sz val="11"/>
        <color theme="5"/>
        <rFont val="Cambria"/>
        <family val="1"/>
        <scheme val="major"/>
      </rPr>
      <t>numeric şi lista ataşată</t>
    </r>
    <r>
      <rPr>
        <i/>
        <sz val="11"/>
        <color theme="1"/>
        <rFont val="Cambria"/>
        <family val="1"/>
        <scheme val="major"/>
      </rPr>
      <t>)</t>
    </r>
  </si>
  <si>
    <r>
      <t>Tabel 3.2a. Evaluarea atmosferei de lucru din depa</t>
    </r>
    <r>
      <rPr>
        <i/>
        <sz val="12"/>
        <color rgb="FF000000"/>
        <rFont val="Cambria"/>
        <family val="1"/>
        <scheme val="major"/>
      </rPr>
      <t xml:space="preserve">rtamente </t>
    </r>
    <r>
      <rPr>
        <i/>
        <sz val="12"/>
        <color theme="1"/>
        <rFont val="Cambria"/>
        <family val="1"/>
        <scheme val="major"/>
      </rPr>
      <t xml:space="preserve">la nivelul anului universitar </t>
    </r>
    <r>
      <rPr>
        <i/>
        <sz val="12"/>
        <color rgb="FFFF0000"/>
        <rFont val="Cambria"/>
        <family val="1"/>
        <scheme val="major"/>
      </rPr>
      <t>2025/2026</t>
    </r>
    <r>
      <rPr>
        <i/>
        <sz val="12"/>
        <color theme="1"/>
        <rFont val="Cambria"/>
        <family val="1"/>
        <scheme val="major"/>
      </rPr>
      <t>, în baza evaluării colegiale</t>
    </r>
  </si>
  <si>
    <r>
      <t xml:space="preserve">Tabelul 3.3. Rezultatele evaluării de către management a cadrelor didactice din departamente pentru anul </t>
    </r>
    <r>
      <rPr>
        <i/>
        <sz val="11"/>
        <color rgb="FFFF0000"/>
        <rFont val="Cambria"/>
        <family val="1"/>
        <scheme val="major"/>
      </rPr>
      <t>2025</t>
    </r>
    <r>
      <rPr>
        <i/>
        <sz val="11"/>
        <color theme="1"/>
        <rFont val="Cambria"/>
        <family val="1"/>
        <scheme val="major"/>
      </rPr>
      <t xml:space="preserve"> </t>
    </r>
    <r>
      <rPr>
        <i/>
        <sz val="11"/>
        <color rgb="FFFF0000"/>
        <rFont val="Cambria"/>
        <family val="1"/>
        <scheme val="major"/>
      </rPr>
      <t>se calculează ca valoarea medie aritmetică a calificativelor obţinute de toate cadrele didactice de acelaşi grad universitar din cadrul departamentului</t>
    </r>
  </si>
  <si>
    <r>
      <t xml:space="preserve">Tabelul 3.4. Rezultatele evaluării de către studenți a cadrelor didactice din departamente pe anul </t>
    </r>
    <r>
      <rPr>
        <i/>
        <sz val="11"/>
        <color rgb="FFFF0000"/>
        <rFont val="Cambria"/>
        <family val="1"/>
        <scheme val="major"/>
      </rPr>
      <t>2024-2025 se calculează ca valoarea medie aritmetică a calificativelor obţinute de toate cadrele didactice de acelaşi grad universitar din cadrul departamentului</t>
    </r>
  </si>
  <si>
    <r>
      <t xml:space="preserve">Tabel 5.1.  Sinteza ocupării locurilor la specializările facultăților din cadrul US la examenul de admitere </t>
    </r>
    <r>
      <rPr>
        <i/>
        <sz val="11"/>
        <color theme="1"/>
        <rFont val="Cambria"/>
        <family val="1"/>
        <scheme val="major"/>
      </rPr>
      <t xml:space="preserve">din anul universitar </t>
    </r>
    <r>
      <rPr>
        <i/>
        <sz val="11"/>
        <color rgb="FFFF0000"/>
        <rFont val="Cambria"/>
        <family val="1"/>
        <scheme val="major"/>
      </rPr>
      <t>2025/2026</t>
    </r>
  </si>
  <si>
    <r>
      <t xml:space="preserve">Tabelul 5.2. Efectivul de studenţi şi formaţii de studiu la nivel de specializări și facultăți în anul universitar </t>
    </r>
    <r>
      <rPr>
        <i/>
        <sz val="11"/>
        <color rgb="FFFF0000"/>
        <rFont val="Cambria"/>
        <family val="1"/>
        <scheme val="major"/>
      </rPr>
      <t>2025/2026</t>
    </r>
  </si>
  <si>
    <r>
      <t xml:space="preserve">Situaţia gradului de promovare a anilor de studii în anul universitar </t>
    </r>
    <r>
      <rPr>
        <i/>
        <sz val="11"/>
        <color rgb="FFFF0000"/>
        <rFont val="Cambria"/>
        <family val="1"/>
        <scheme val="major"/>
      </rPr>
      <t>2024/2025</t>
    </r>
    <r>
      <rPr>
        <i/>
        <sz val="11"/>
        <color theme="1"/>
        <rFont val="Cambria"/>
        <family val="1"/>
        <scheme val="major"/>
      </rPr>
      <t xml:space="preserve">. I-înscris în anul…, P- promovat, adică a îndeplinit </t>
    </r>
    <r>
      <rPr>
        <i/>
        <sz val="11"/>
        <color rgb="FFFF0000"/>
        <rFont val="Cambria"/>
        <family val="1"/>
        <scheme val="major"/>
      </rPr>
      <t>30</t>
    </r>
    <r>
      <rPr>
        <i/>
        <sz val="11"/>
        <color theme="1"/>
        <rFont val="Cambria"/>
        <family val="1"/>
        <scheme val="major"/>
      </rPr>
      <t xml:space="preserve"> de credite stabilite de Regulament, CI- a acumulat minim 60 de credite, A - absolvent </t>
    </r>
  </si>
  <si>
    <r>
      <t xml:space="preserve">Centralizatorul gradului de promovare a studenților la nivelul programelor de studii în procente în  anul universitar </t>
    </r>
    <r>
      <rPr>
        <i/>
        <sz val="12"/>
        <color rgb="FFFF0000"/>
        <rFont val="Times New Roman"/>
        <family val="1"/>
      </rPr>
      <t>2024/2025</t>
    </r>
    <r>
      <rPr>
        <i/>
        <sz val="12"/>
        <color rgb="FF000000"/>
        <rFont val="Times New Roman"/>
        <family val="1"/>
      </rPr>
      <t xml:space="preserve">, I-nr. studenţi înscrişi în anul…, % P- procentul studenţilor promovaţi, adică care au îndeplinit 40 de credite stabilite de Regulament, % CI- procentul de studenţi care au acumulat minim 60 de credite, A - % absolvenţi </t>
    </r>
  </si>
  <si>
    <t>Promoția 2025</t>
  </si>
  <si>
    <t>Promoţia 2020</t>
  </si>
  <si>
    <t>Dotarea laboratorelor didactice la   31 decembrie 2025</t>
  </si>
  <si>
    <t>Dotarea laboratoarelor de informatică la    31 decembrie 2025</t>
  </si>
  <si>
    <t>Dotarea studiourilor media la 31 decembrie 2025</t>
  </si>
  <si>
    <t>Dotarea atelierelor și parcurilor de mașini la 31 decembrie 2025</t>
  </si>
  <si>
    <t>Dotarea bazei experiementale didactice la 31 decembrie 2025</t>
  </si>
  <si>
    <t>Dotarea laboratoarelor de cercetare la 31 decembrie 2025</t>
  </si>
  <si>
    <t>Dotarea sălilor de curs și seminarii la 31 decembrie 2025</t>
  </si>
  <si>
    <t>Füzi Norbert</t>
  </si>
  <si>
    <r>
      <t xml:space="preserve">Situația comparativă a burselor  la nivel de programe și facultăți în semestrul I al anului universitar </t>
    </r>
    <r>
      <rPr>
        <i/>
        <sz val="11"/>
        <color rgb="FFFF0000"/>
        <rFont val="Cambria"/>
        <family val="1"/>
      </rPr>
      <t>2025/2026</t>
    </r>
  </si>
  <si>
    <t>Relaţii internaţionale şi geopolitică</t>
  </si>
  <si>
    <r>
      <t>Gradul de mulţumire a studenţilor din ultimul an de studiu cu activitatea didactică în anul 2024-2025 (</t>
    </r>
    <r>
      <rPr>
        <i/>
        <sz val="11"/>
        <color rgb="FFFF0000"/>
        <rFont val="Cambria"/>
        <family val="1"/>
        <scheme val="major"/>
      </rPr>
      <t>Se prelucrează răspunsurile de la punctul 1,2,23. al Chestionarului</t>
    </r>
    <r>
      <rPr>
        <i/>
        <sz val="11"/>
        <color rgb="FF000000"/>
        <rFont val="Cambria"/>
        <family val="1"/>
        <scheme val="major"/>
      </rPr>
      <t>)</t>
    </r>
  </si>
  <si>
    <r>
      <t>Gradul de mulţumire al studenţilor din ultimul an de studiu cu personalul didactic auxiliar şi administrativ în anul 2024-2025 (</t>
    </r>
    <r>
      <rPr>
        <i/>
        <sz val="11"/>
        <color rgb="FFFF0000"/>
        <rFont val="Cambria"/>
        <family val="1"/>
        <scheme val="major"/>
      </rPr>
      <t>Se prelucreaza răspunsurile de la punctele 6,17. al Chestionarului</t>
    </r>
    <r>
      <rPr>
        <i/>
        <sz val="11"/>
        <color theme="1"/>
        <rFont val="Cambria"/>
        <family val="1"/>
        <scheme val="major"/>
      </rPr>
      <t>)</t>
    </r>
  </si>
  <si>
    <r>
      <t>Gradul de mulţumire a studenţilor din ultimul an de studiu cu infrastructura oferită în anul 2024-2025</t>
    </r>
    <r>
      <rPr>
        <i/>
        <sz val="11"/>
        <color rgb="FFFF0000"/>
        <rFont val="Cambria"/>
        <family val="1"/>
        <scheme val="major"/>
      </rPr>
      <t xml:space="preserve"> (Se prelucrează răspunsurile de la punctele 3,4,5,7,8,10,12,13,14,15,16. al Chestionarului)</t>
    </r>
  </si>
  <si>
    <t>1 buc. Binoclu Minox BV</t>
  </si>
  <si>
    <t>KUF 604</t>
  </si>
  <si>
    <t xml:space="preserve">Aparat foto Nikon Cooplix W300 negru Waterproof                                           </t>
  </si>
  <si>
    <t>U 3070</t>
  </si>
  <si>
    <t xml:space="preserve">KUF70701           </t>
  </si>
  <si>
    <t>Spectrometru AAS cu cuptor de grafit</t>
  </si>
  <si>
    <t>UFPNR6002</t>
  </si>
  <si>
    <t>Aparat de cromatografie LC</t>
  </si>
  <si>
    <t>UFPNR6003</t>
  </si>
  <si>
    <t>Videoproiector Optoma UHD38x</t>
  </si>
  <si>
    <t>UF3137</t>
  </si>
  <si>
    <t>Calculator Hp Prodesk 400 G4
proiector FullHD Panasonic
Videoproiector Optoma UHD38x</t>
  </si>
  <si>
    <t>2018, Proiector Optoma 2025</t>
  </si>
  <si>
    <t>1 buc. Laptop Asusl, sistem de sonorizare, Televizor smart</t>
  </si>
  <si>
    <t xml:space="preserve">Laptop Asus 15.6 </t>
  </si>
  <si>
    <t>1 buc. Calculator desktop cu monitor, casti multimedia</t>
  </si>
  <si>
    <t xml:space="preserve">Calculator Dell Vostro 3470 Intel Core i5-9400, 8GB, SSD 256GB, Intel UHD Graphics 630, Windows 11 Pro ,  Monitor Aoc 22P1D 21.5"                                                         </t>
  </si>
  <si>
    <t xml:space="preserve">Calculator-2023
</t>
  </si>
  <si>
    <r>
      <t xml:space="preserve">Raport student/cadru didactic pe anul universitar </t>
    </r>
    <r>
      <rPr>
        <i/>
        <sz val="11"/>
        <color rgb="FFFF0000"/>
        <rFont val="Cambria"/>
        <family val="1"/>
      </rPr>
      <t>2025/2026 (înscriși la începutul anului)</t>
    </r>
  </si>
  <si>
    <t>Cinematografie, Fotografie, Media - CAV</t>
  </si>
  <si>
    <t>Cinematografie, Fotografie, Media - IMG</t>
  </si>
  <si>
    <t>Cinematografie, Fotografie, Media - REG</t>
  </si>
  <si>
    <t>Robert C. Castel</t>
  </si>
  <si>
    <t>Czont Attila</t>
  </si>
  <si>
    <t>Sípos Anna</t>
  </si>
  <si>
    <t>Orbán Csala</t>
  </si>
  <si>
    <t>Cinematografie, fotografie, media - CAV</t>
  </si>
  <si>
    <t>Cinematografie, fotografie, media - IMG</t>
  </si>
  <si>
    <t>Cinematografie, fotografie, media - REG</t>
  </si>
  <si>
    <t>I_CAV</t>
  </si>
  <si>
    <t>I_IMG</t>
  </si>
  <si>
    <t>I_REG</t>
  </si>
  <si>
    <t>Farkas György</t>
  </si>
  <si>
    <t>Artele spectacolului (coregrafie)</t>
  </si>
  <si>
    <t>Relații internaționale și geopolitică,  Domeniul: Relaţii internaţionale şi studii europene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</si>
</sst>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l_e_i_-;\-* #,##0.00\ _l_e_i_-;_-* &quot;-&quot;??\ _l_e_i_-;_-@_-"/>
    <numFmt numFmtId="165" formatCode="[$-409]General"/>
  </numFmts>
  <fonts count="61" x14ac:knownFonts="1">
    <font>
      <sz val="11"/>
      <color theme="1"/>
      <name val="Calibri"/>
      <family val="2"/>
      <scheme val="minor"/>
    </font>
    <font>
      <i/>
      <sz val="12"/>
      <color rgb="FF000000"/>
      <name val="Times New Roman"/>
      <family val="1"/>
    </font>
    <font>
      <sz val="12"/>
      <color theme="1"/>
      <name val="Cambria"/>
      <family val="1"/>
      <scheme val="major"/>
    </font>
    <font>
      <sz val="11"/>
      <color theme="1"/>
      <name val="Cambria"/>
      <family val="1"/>
      <scheme val="major"/>
    </font>
    <font>
      <sz val="12"/>
      <color rgb="FF000000"/>
      <name val="Cambria"/>
      <family val="1"/>
      <scheme val="major"/>
    </font>
    <font>
      <sz val="11"/>
      <color rgb="FF000000"/>
      <name val="Cambria"/>
      <family val="1"/>
      <scheme val="major"/>
    </font>
    <font>
      <sz val="11"/>
      <color rgb="FFFF0000"/>
      <name val="Cambria"/>
      <family val="1"/>
      <scheme val="major"/>
    </font>
    <font>
      <b/>
      <sz val="11"/>
      <color theme="1"/>
      <name val="Cambria"/>
      <family val="1"/>
      <scheme val="major"/>
    </font>
    <font>
      <b/>
      <sz val="12"/>
      <color theme="1"/>
      <name val="Cambria"/>
      <family val="1"/>
      <scheme val="major"/>
    </font>
    <font>
      <sz val="12"/>
      <name val="Cambria"/>
      <family val="1"/>
      <scheme val="major"/>
    </font>
    <font>
      <sz val="11"/>
      <name val="Cambria"/>
      <family val="1"/>
      <scheme val="major"/>
    </font>
    <font>
      <i/>
      <sz val="11"/>
      <color rgb="FFFF0000"/>
      <name val="Cambria"/>
      <family val="1"/>
      <scheme val="major"/>
    </font>
    <font>
      <i/>
      <sz val="11"/>
      <color theme="1"/>
      <name val="Cambria"/>
      <family val="1"/>
      <scheme val="major"/>
    </font>
    <font>
      <i/>
      <sz val="11"/>
      <name val="Cambria"/>
      <family val="1"/>
      <scheme val="major"/>
    </font>
    <font>
      <b/>
      <sz val="10"/>
      <color theme="1"/>
      <name val="Cambria"/>
      <family val="1"/>
      <scheme val="major"/>
    </font>
    <font>
      <b/>
      <sz val="11"/>
      <name val="Cambria"/>
      <family val="1"/>
      <scheme val="major"/>
    </font>
    <font>
      <b/>
      <sz val="12"/>
      <color rgb="FF000000"/>
      <name val="Cambria"/>
      <family val="1"/>
      <scheme val="major"/>
    </font>
    <font>
      <b/>
      <sz val="10"/>
      <color rgb="FF000000"/>
      <name val="Cambria"/>
      <family val="1"/>
      <scheme val="major"/>
    </font>
    <font>
      <b/>
      <sz val="11"/>
      <color rgb="FF000000"/>
      <name val="Cambria"/>
      <family val="1"/>
      <scheme val="major"/>
    </font>
    <font>
      <b/>
      <sz val="11"/>
      <color indexed="8"/>
      <name val="Cambria"/>
      <family val="1"/>
      <scheme val="major"/>
    </font>
    <font>
      <i/>
      <sz val="11"/>
      <color rgb="FF000000"/>
      <name val="Cambria"/>
      <family val="1"/>
      <scheme val="major"/>
    </font>
    <font>
      <sz val="11"/>
      <color rgb="FFFF0000"/>
      <name val="Calibri"/>
      <family val="2"/>
      <scheme val="minor"/>
    </font>
    <font>
      <i/>
      <sz val="12"/>
      <color theme="1"/>
      <name val="Cambria"/>
      <family val="1"/>
      <scheme val="major"/>
    </font>
    <font>
      <i/>
      <sz val="11"/>
      <color theme="5"/>
      <name val="Cambria"/>
      <family val="1"/>
      <scheme val="major"/>
    </font>
    <font>
      <i/>
      <sz val="12"/>
      <color rgb="FF000000"/>
      <name val="Cambria"/>
      <family val="1"/>
      <scheme val="major"/>
    </font>
    <font>
      <i/>
      <sz val="12"/>
      <color rgb="FFFF0000"/>
      <name val="Cambria"/>
      <family val="1"/>
      <scheme val="major"/>
    </font>
    <font>
      <i/>
      <sz val="12"/>
      <color rgb="FFFF0000"/>
      <name val="Times New Roman"/>
      <family val="1"/>
    </font>
    <font>
      <sz val="11"/>
      <color theme="1"/>
      <name val="Calibri"/>
      <family val="2"/>
      <scheme val="minor"/>
    </font>
    <font>
      <sz val="11"/>
      <color theme="1"/>
      <name val="Cambria"/>
      <family val="1"/>
      <charset val="238"/>
      <scheme val="major"/>
    </font>
    <font>
      <b/>
      <sz val="11"/>
      <color theme="1"/>
      <name val="Cambria"/>
      <family val="1"/>
      <charset val="238"/>
      <scheme val="major"/>
    </font>
    <font>
      <b/>
      <sz val="11"/>
      <name val="Cambria"/>
      <family val="1"/>
      <charset val="238"/>
      <scheme val="major"/>
    </font>
    <font>
      <sz val="11"/>
      <name val="Cambria"/>
      <family val="1"/>
      <charset val="238"/>
      <scheme val="major"/>
    </font>
    <font>
      <sz val="10"/>
      <name val="Arial"/>
      <family val="2"/>
    </font>
    <font>
      <b/>
      <sz val="11"/>
      <color rgb="FF000000"/>
      <name val="Cambria"/>
      <family val="1"/>
      <charset val="238"/>
      <scheme val="major"/>
    </font>
    <font>
      <sz val="11"/>
      <color theme="1"/>
      <name val="Calibri"/>
      <family val="2"/>
      <charset val="238"/>
      <scheme val="minor"/>
    </font>
    <font>
      <sz val="10"/>
      <color indexed="8"/>
      <name val="Arial"/>
      <family val="2"/>
      <charset val="238"/>
    </font>
    <font>
      <b/>
      <sz val="9"/>
      <color indexed="81"/>
      <name val="Tahoma"/>
      <family val="2"/>
      <charset val="238"/>
    </font>
    <font>
      <sz val="9"/>
      <color indexed="81"/>
      <name val="Tahoma"/>
      <family val="2"/>
      <charset val="238"/>
    </font>
    <font>
      <b/>
      <sz val="9"/>
      <color indexed="81"/>
      <name val="Tahoma"/>
      <family val="2"/>
    </font>
    <font>
      <sz val="9"/>
      <color indexed="81"/>
      <name val="Tahoma"/>
      <family val="2"/>
    </font>
    <font>
      <sz val="11"/>
      <color indexed="8"/>
      <name val="Calibri"/>
      <family val="2"/>
      <charset val="238"/>
    </font>
    <font>
      <sz val="11"/>
      <color rgb="FF000000"/>
      <name val="Calibri"/>
      <family val="2"/>
      <charset val="238"/>
    </font>
    <font>
      <sz val="11"/>
      <color rgb="FF000000"/>
      <name val="Calibri"/>
      <family val="2"/>
      <charset val="1"/>
    </font>
    <font>
      <b/>
      <i/>
      <sz val="11"/>
      <name val="Cambria"/>
      <family val="1"/>
      <scheme val="major"/>
    </font>
    <font>
      <sz val="10"/>
      <color rgb="FF000000"/>
      <name val="Arial"/>
      <family val="2"/>
    </font>
    <font>
      <i/>
      <sz val="11"/>
      <name val="Cambria"/>
      <family val="1"/>
      <charset val="238"/>
      <scheme val="major"/>
    </font>
    <font>
      <sz val="11"/>
      <color theme="8" tint="-0.499984740745262"/>
      <name val="Cambria"/>
      <family val="1"/>
      <charset val="238"/>
      <scheme val="major"/>
    </font>
    <font>
      <sz val="11"/>
      <color rgb="FF000000"/>
      <name val="Cambria"/>
      <family val="1"/>
      <charset val="238"/>
      <scheme val="major"/>
    </font>
    <font>
      <b/>
      <i/>
      <sz val="14"/>
      <name val="Cambria"/>
      <family val="1"/>
      <scheme val="major"/>
    </font>
    <font>
      <b/>
      <sz val="14"/>
      <name val="Cambria"/>
      <family val="1"/>
      <scheme val="major"/>
    </font>
    <font>
      <b/>
      <i/>
      <sz val="12"/>
      <name val="Cambria"/>
      <family val="1"/>
      <scheme val="major"/>
    </font>
    <font>
      <sz val="11"/>
      <name val="Cambria"/>
      <family val="1"/>
    </font>
    <font>
      <i/>
      <sz val="11"/>
      <name val="Cambria"/>
      <family val="1"/>
    </font>
    <font>
      <i/>
      <sz val="11"/>
      <color rgb="FFFF0000"/>
      <name val="Cambria"/>
      <family val="1"/>
    </font>
    <font>
      <b/>
      <sz val="11"/>
      <name val="Cambria"/>
      <family val="1"/>
    </font>
    <font>
      <sz val="11"/>
      <color theme="1"/>
      <name val="Cambria"/>
      <family val="1"/>
    </font>
    <font>
      <b/>
      <sz val="10"/>
      <color rgb="FF000000"/>
      <name val="Cambria"/>
      <family val="1"/>
    </font>
    <font>
      <i/>
      <sz val="11"/>
      <color theme="1"/>
      <name val="Cambria"/>
      <family val="1"/>
    </font>
    <font>
      <b/>
      <sz val="11"/>
      <color theme="1"/>
      <name val="Cambria"/>
      <family val="1"/>
    </font>
    <font>
      <b/>
      <sz val="11"/>
      <color rgb="FF000000"/>
      <name val="Cambria"/>
      <family val="1"/>
    </font>
    <font>
      <sz val="11"/>
      <color rgb="FF000000"/>
      <name val="Cambria"/>
      <family val="1"/>
    </font>
  </fonts>
  <fills count="14">
    <fill>
      <patternFill patternType="none"/>
    </fill>
    <fill>
      <patternFill patternType="gray125"/>
    </fill>
    <fill>
      <patternFill patternType="solid">
        <fgColor rgb="FFFFFFFF"/>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rgb="FF00B0F0"/>
        <bgColor indexed="64"/>
      </patternFill>
    </fill>
    <fill>
      <patternFill patternType="solid">
        <fgColor rgb="FFEAF1DD"/>
        <bgColor indexed="64"/>
      </patternFill>
    </fill>
    <fill>
      <patternFill patternType="solid">
        <fgColor rgb="FFE6B9B8"/>
        <bgColor indexed="64"/>
      </patternFill>
    </fill>
    <fill>
      <patternFill patternType="solid">
        <fgColor theme="0"/>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92D050"/>
        <bgColor indexed="64"/>
      </patternFill>
    </fill>
  </fills>
  <borders count="4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s>
  <cellStyleXfs count="25">
    <xf numFmtId="0" fontId="0" fillId="0" borderId="0"/>
    <xf numFmtId="9" fontId="27" fillId="0" borderId="0" applyFont="0" applyFill="0" applyBorder="0" applyAlignment="0" applyProtection="0"/>
    <xf numFmtId="0" fontId="27" fillId="0" borderId="0"/>
    <xf numFmtId="0" fontId="32" fillId="0" borderId="0"/>
    <xf numFmtId="0" fontId="34" fillId="0" borderId="0"/>
    <xf numFmtId="0" fontId="34" fillId="0" borderId="0"/>
    <xf numFmtId="0" fontId="35" fillId="0" borderId="0"/>
    <xf numFmtId="0" fontId="34" fillId="0" borderId="0"/>
    <xf numFmtId="0" fontId="34" fillId="0" borderId="0"/>
    <xf numFmtId="0" fontId="34" fillId="0" borderId="0"/>
    <xf numFmtId="0" fontId="32" fillId="0" borderId="0"/>
    <xf numFmtId="0" fontId="32" fillId="0" borderId="0"/>
    <xf numFmtId="0" fontId="40" fillId="0" borderId="0"/>
    <xf numFmtId="0" fontId="32" fillId="0" borderId="0"/>
    <xf numFmtId="0" fontId="32" fillId="0" borderId="0"/>
    <xf numFmtId="0" fontId="32" fillId="0" borderId="0"/>
    <xf numFmtId="9" fontId="34" fillId="0" borderId="0" applyFont="0" applyFill="0" applyBorder="0" applyAlignment="0" applyProtection="0"/>
    <xf numFmtId="0" fontId="41" fillId="0" borderId="0"/>
    <xf numFmtId="0" fontId="41" fillId="0" borderId="0"/>
    <xf numFmtId="0" fontId="41" fillId="0" borderId="0"/>
    <xf numFmtId="0" fontId="42" fillId="0" borderId="0"/>
    <xf numFmtId="0" fontId="42" fillId="0" borderId="0"/>
    <xf numFmtId="0" fontId="41" fillId="0" borderId="0"/>
    <xf numFmtId="0" fontId="42" fillId="0" borderId="0"/>
    <xf numFmtId="165" fontId="44" fillId="0" borderId="0" applyBorder="0" applyProtection="0"/>
  </cellStyleXfs>
  <cellXfs count="592">
    <xf numFmtId="0" fontId="0" fillId="0" borderId="0" xfId="0"/>
    <xf numFmtId="0" fontId="3" fillId="0" borderId="0" xfId="0" applyFont="1"/>
    <xf numFmtId="0" fontId="3" fillId="0" borderId="8" xfId="0" applyFont="1" applyBorder="1" applyAlignment="1">
      <alignment horizontal="center"/>
    </xf>
    <xf numFmtId="0" fontId="3" fillId="11" borderId="8" xfId="0" applyFont="1" applyFill="1" applyBorder="1" applyAlignment="1"/>
    <xf numFmtId="0" fontId="3" fillId="0" borderId="0" xfId="0" applyFont="1" applyAlignment="1">
      <alignment horizontal="center"/>
    </xf>
    <xf numFmtId="0" fontId="3" fillId="0" borderId="8" xfId="0" applyFont="1" applyBorder="1"/>
    <xf numFmtId="0" fontId="7" fillId="0" borderId="8" xfId="0" applyFont="1" applyBorder="1" applyAlignment="1">
      <alignment horizontal="center"/>
    </xf>
    <xf numFmtId="0" fontId="3" fillId="0" borderId="0" xfId="0" applyFont="1" applyAlignment="1"/>
    <xf numFmtId="0" fontId="7" fillId="0" borderId="8" xfId="0" applyFont="1" applyBorder="1" applyAlignment="1">
      <alignment horizontal="center" wrapText="1"/>
    </xf>
    <xf numFmtId="0" fontId="3" fillId="11" borderId="8" xfId="0" applyFont="1" applyFill="1" applyBorder="1"/>
    <xf numFmtId="0" fontId="3" fillId="0" borderId="24" xfId="0" applyFont="1" applyFill="1" applyBorder="1"/>
    <xf numFmtId="0" fontId="3" fillId="11" borderId="8" xfId="0" applyFont="1" applyFill="1" applyBorder="1" applyAlignment="1">
      <alignment wrapText="1"/>
    </xf>
    <xf numFmtId="0" fontId="2" fillId="0" borderId="0" xfId="0" applyFont="1"/>
    <xf numFmtId="0" fontId="7" fillId="0" borderId="4" xfId="0" applyFont="1" applyBorder="1" applyAlignment="1">
      <alignment horizontal="center" vertical="top" wrapText="1"/>
    </xf>
    <xf numFmtId="0" fontId="7" fillId="0" borderId="5" xfId="0" applyFont="1" applyBorder="1" applyAlignment="1">
      <alignment horizontal="center" vertical="top" wrapText="1"/>
    </xf>
    <xf numFmtId="0" fontId="7" fillId="0" borderId="6" xfId="0" applyFont="1" applyBorder="1" applyAlignment="1">
      <alignment horizontal="center" vertical="top" wrapText="1"/>
    </xf>
    <xf numFmtId="0" fontId="7" fillId="0" borderId="8" xfId="0" applyFont="1" applyBorder="1" applyAlignment="1">
      <alignment horizontal="center" vertical="top" wrapText="1"/>
    </xf>
    <xf numFmtId="0" fontId="5" fillId="0" borderId="8" xfId="0" applyFont="1" applyBorder="1" applyAlignment="1">
      <alignment horizontal="center" vertical="top" wrapText="1"/>
    </xf>
    <xf numFmtId="0" fontId="3" fillId="0" borderId="0" xfId="0" applyFont="1" applyAlignment="1">
      <alignment horizontal="left"/>
    </xf>
    <xf numFmtId="0" fontId="3" fillId="11" borderId="8" xfId="0" applyFont="1" applyFill="1" applyBorder="1" applyAlignment="1">
      <alignment horizontal="left" wrapText="1"/>
    </xf>
    <xf numFmtId="10" fontId="3" fillId="0" borderId="0" xfId="0" applyNumberFormat="1" applyFont="1" applyAlignment="1">
      <alignment horizontal="center"/>
    </xf>
    <xf numFmtId="0" fontId="3" fillId="0" borderId="8" xfId="0" applyFont="1" applyBorder="1" applyAlignment="1">
      <alignment horizontal="left" wrapText="1"/>
    </xf>
    <xf numFmtId="0" fontId="3" fillId="4" borderId="8" xfId="0" applyFont="1" applyFill="1" applyBorder="1" applyAlignment="1">
      <alignment horizontal="left" wrapText="1"/>
    </xf>
    <xf numFmtId="0" fontId="7" fillId="0" borderId="9" xfId="0" applyFont="1" applyBorder="1" applyAlignment="1">
      <alignment horizontal="center" wrapText="1"/>
    </xf>
    <xf numFmtId="0" fontId="3" fillId="11" borderId="12" xfId="0" applyFont="1" applyFill="1" applyBorder="1" applyAlignment="1">
      <alignment wrapText="1"/>
    </xf>
    <xf numFmtId="0" fontId="3" fillId="11" borderId="14" xfId="0" applyFont="1" applyFill="1" applyBorder="1" applyAlignment="1">
      <alignment wrapText="1"/>
    </xf>
    <xf numFmtId="0" fontId="3" fillId="11" borderId="9" xfId="0" applyFont="1" applyFill="1" applyBorder="1" applyAlignment="1">
      <alignment horizontal="center" wrapText="1"/>
    </xf>
    <xf numFmtId="0" fontId="7" fillId="0" borderId="9" xfId="0" applyFont="1" applyBorder="1" applyAlignment="1">
      <alignment horizontal="center"/>
    </xf>
    <xf numFmtId="0" fontId="3" fillId="4" borderId="8" xfId="0" applyFont="1" applyFill="1" applyBorder="1" applyAlignment="1">
      <alignment horizontal="center"/>
    </xf>
    <xf numFmtId="0" fontId="7" fillId="0" borderId="9" xfId="0" applyFont="1" applyBorder="1" applyAlignment="1">
      <alignment horizontal="center" vertical="top" wrapText="1"/>
    </xf>
    <xf numFmtId="0" fontId="7" fillId="0" borderId="13" xfId="0" applyFont="1" applyFill="1" applyBorder="1" applyAlignment="1">
      <alignment horizontal="center" vertical="top" wrapText="1"/>
    </xf>
    <xf numFmtId="0" fontId="7" fillId="0" borderId="13" xfId="0" applyFont="1" applyFill="1" applyBorder="1" applyAlignment="1">
      <alignment horizontal="left" vertical="top" wrapText="1"/>
    </xf>
    <xf numFmtId="0" fontId="3" fillId="0" borderId="0" xfId="0" applyFont="1" applyBorder="1" applyAlignment="1">
      <alignment horizontal="left" wrapText="1"/>
    </xf>
    <xf numFmtId="0" fontId="5" fillId="0" borderId="18" xfId="0" applyFont="1" applyBorder="1" applyAlignment="1">
      <alignment horizontal="center"/>
    </xf>
    <xf numFmtId="0" fontId="5" fillId="0" borderId="19" xfId="0" applyFont="1" applyBorder="1" applyAlignment="1">
      <alignment horizontal="center"/>
    </xf>
    <xf numFmtId="0" fontId="3" fillId="6" borderId="20" xfId="0" applyFont="1" applyFill="1" applyBorder="1" applyAlignment="1">
      <alignment horizontal="center"/>
    </xf>
    <xf numFmtId="0" fontId="5" fillId="7" borderId="17" xfId="0" applyFont="1" applyFill="1" applyBorder="1" applyAlignment="1">
      <alignment horizontal="center"/>
    </xf>
    <xf numFmtId="0" fontId="5" fillId="8" borderId="17" xfId="0" applyFont="1" applyFill="1" applyBorder="1" applyAlignment="1">
      <alignment horizontal="center"/>
    </xf>
    <xf numFmtId="0" fontId="5" fillId="9" borderId="17" xfId="0" applyFont="1" applyFill="1" applyBorder="1" applyAlignment="1">
      <alignment horizontal="center"/>
    </xf>
    <xf numFmtId="0" fontId="5" fillId="5" borderId="17" xfId="0" applyFont="1" applyFill="1" applyBorder="1" applyAlignment="1">
      <alignment horizontal="center"/>
    </xf>
    <xf numFmtId="0" fontId="5" fillId="0" borderId="20" xfId="0" applyFont="1" applyBorder="1" applyAlignment="1">
      <alignment horizontal="center" wrapText="1"/>
    </xf>
    <xf numFmtId="0" fontId="5" fillId="0" borderId="17" xfId="0" applyFont="1" applyBorder="1" applyAlignment="1">
      <alignment horizontal="center" wrapText="1"/>
    </xf>
    <xf numFmtId="0" fontId="3" fillId="11" borderId="11" xfId="0" applyFont="1" applyFill="1" applyBorder="1" applyAlignment="1">
      <alignment horizontal="left" wrapText="1"/>
    </xf>
    <xf numFmtId="0" fontId="3" fillId="11" borderId="11" xfId="0" applyFont="1" applyFill="1" applyBorder="1" applyAlignment="1">
      <alignment horizontal="left" vertical="top" wrapText="1"/>
    </xf>
    <xf numFmtId="0" fontId="3" fillId="0" borderId="8" xfId="0" applyFont="1" applyFill="1" applyBorder="1"/>
    <xf numFmtId="0" fontId="7" fillId="0" borderId="9" xfId="0" applyFont="1" applyBorder="1" applyAlignment="1"/>
    <xf numFmtId="0" fontId="10" fillId="11" borderId="8" xfId="0" applyFont="1" applyFill="1" applyBorder="1" applyAlignment="1">
      <alignment vertical="top" wrapText="1"/>
    </xf>
    <xf numFmtId="0" fontId="10" fillId="4" borderId="8" xfId="0" applyFont="1" applyFill="1" applyBorder="1" applyAlignment="1">
      <alignment horizontal="left" vertical="top" wrapText="1"/>
    </xf>
    <xf numFmtId="0" fontId="3" fillId="11" borderId="0" xfId="0" applyFont="1" applyFill="1"/>
    <xf numFmtId="0" fontId="3" fillId="11" borderId="12" xfId="0" applyFont="1" applyFill="1" applyBorder="1" applyAlignment="1">
      <alignment horizontal="left" wrapText="1"/>
    </xf>
    <xf numFmtId="0" fontId="3" fillId="4" borderId="10" xfId="0" applyFont="1" applyFill="1" applyBorder="1" applyAlignment="1">
      <alignment horizontal="center"/>
    </xf>
    <xf numFmtId="0" fontId="3" fillId="4" borderId="14" xfId="0" applyFont="1" applyFill="1" applyBorder="1" applyAlignment="1">
      <alignment wrapText="1"/>
    </xf>
    <xf numFmtId="0" fontId="3" fillId="4" borderId="9" xfId="0" applyFont="1" applyFill="1" applyBorder="1" applyAlignment="1">
      <alignment horizontal="center" wrapText="1"/>
    </xf>
    <xf numFmtId="0" fontId="10" fillId="4" borderId="8" xfId="0" applyFont="1" applyFill="1" applyBorder="1" applyAlignment="1">
      <alignment horizontal="center" wrapText="1"/>
    </xf>
    <xf numFmtId="0" fontId="16" fillId="0" borderId="8" xfId="0" applyFont="1" applyBorder="1" applyAlignment="1">
      <alignment horizontal="justify" vertical="top" wrapText="1"/>
    </xf>
    <xf numFmtId="0" fontId="16" fillId="0" borderId="9" xfId="0" applyFont="1" applyBorder="1" applyAlignment="1">
      <alignment horizontal="center" vertical="center" textRotation="90" wrapText="1"/>
    </xf>
    <xf numFmtId="0" fontId="16" fillId="0" borderId="9" xfId="0" applyFont="1" applyBorder="1" applyAlignment="1">
      <alignment horizontal="center" vertical="center" wrapText="1"/>
    </xf>
    <xf numFmtId="0" fontId="6" fillId="0" borderId="0" xfId="0" applyFont="1"/>
    <xf numFmtId="0" fontId="7" fillId="0" borderId="8" xfId="0" applyFont="1" applyBorder="1" applyAlignment="1">
      <alignment horizontal="center" textRotation="90" wrapText="1"/>
    </xf>
    <xf numFmtId="0" fontId="3" fillId="4" borderId="8" xfId="0" applyFont="1" applyFill="1" applyBorder="1" applyAlignment="1">
      <alignment vertical="center" wrapText="1"/>
    </xf>
    <xf numFmtId="0" fontId="18" fillId="11" borderId="8" xfId="0" applyFont="1" applyFill="1" applyBorder="1" applyAlignment="1">
      <alignment horizontal="center" wrapText="1"/>
    </xf>
    <xf numFmtId="0" fontId="3" fillId="11" borderId="8" xfId="0" applyFont="1" applyFill="1" applyBorder="1" applyAlignment="1">
      <alignment horizontal="left" wrapText="1"/>
    </xf>
    <xf numFmtId="0" fontId="10" fillId="4" borderId="8" xfId="0" applyFont="1" applyFill="1" applyBorder="1" applyAlignment="1">
      <alignment vertical="top" wrapText="1"/>
    </xf>
    <xf numFmtId="10" fontId="7" fillId="4" borderId="8" xfId="0" applyNumberFormat="1" applyFont="1" applyFill="1" applyBorder="1" applyAlignment="1">
      <alignment horizontal="center"/>
    </xf>
    <xf numFmtId="2" fontId="3" fillId="0" borderId="0" xfId="0" applyNumberFormat="1" applyFont="1"/>
    <xf numFmtId="0" fontId="7" fillId="0" borderId="8" xfId="0" applyFont="1" applyBorder="1" applyAlignment="1">
      <alignment horizontal="center" vertical="top"/>
    </xf>
    <xf numFmtId="10" fontId="3" fillId="0" borderId="0" xfId="0" applyNumberFormat="1" applyFont="1"/>
    <xf numFmtId="0" fontId="18" fillId="0" borderId="0" xfId="0" applyFont="1" applyAlignment="1">
      <alignment horizontal="center" readingOrder="1"/>
    </xf>
    <xf numFmtId="0" fontId="3" fillId="0" borderId="0" xfId="0" applyFont="1" applyBorder="1"/>
    <xf numFmtId="0" fontId="7" fillId="0" borderId="0" xfId="0" applyFont="1" applyBorder="1" applyAlignment="1">
      <alignment horizontal="center" vertical="top" wrapText="1"/>
    </xf>
    <xf numFmtId="10" fontId="3" fillId="0" borderId="0" xfId="0" applyNumberFormat="1" applyFont="1" applyBorder="1"/>
    <xf numFmtId="0" fontId="3" fillId="0" borderId="0" xfId="0" applyFont="1" applyFill="1" applyBorder="1" applyAlignment="1"/>
    <xf numFmtId="0" fontId="3" fillId="0" borderId="0" xfId="0" applyFont="1" applyFill="1"/>
    <xf numFmtId="0" fontId="20" fillId="0" borderId="0" xfId="0" applyFont="1"/>
    <xf numFmtId="0" fontId="3" fillId="4" borderId="8" xfId="0" applyFont="1" applyFill="1" applyBorder="1" applyAlignment="1">
      <alignment horizontal="center" vertical="center" wrapText="1"/>
    </xf>
    <xf numFmtId="0" fontId="3" fillId="0" borderId="0" xfId="0" applyFont="1" applyAlignment="1">
      <alignment vertical="top"/>
    </xf>
    <xf numFmtId="0" fontId="15" fillId="0" borderId="8" xfId="0" applyFont="1" applyBorder="1" applyAlignment="1">
      <alignment horizontal="center" wrapText="1"/>
    </xf>
    <xf numFmtId="0" fontId="15" fillId="0" borderId="8" xfId="0" applyFont="1" applyBorder="1" applyAlignment="1">
      <alignment horizontal="center" vertical="top" wrapText="1"/>
    </xf>
    <xf numFmtId="0" fontId="15" fillId="0" borderId="12" xfId="0" applyFont="1" applyBorder="1" applyAlignment="1">
      <alignment horizontal="center" wrapText="1"/>
    </xf>
    <xf numFmtId="0" fontId="15" fillId="0" borderId="8" xfId="0" applyFont="1" applyBorder="1" applyAlignment="1">
      <alignment horizontal="center"/>
    </xf>
    <xf numFmtId="0" fontId="7" fillId="11" borderId="13" xfId="0" applyFont="1" applyFill="1" applyBorder="1" applyAlignment="1">
      <alignment horizontal="left" vertical="center" wrapText="1"/>
    </xf>
    <xf numFmtId="0" fontId="3" fillId="0" borderId="9" xfId="0" applyFont="1" applyBorder="1" applyAlignment="1">
      <alignment horizontal="center" wrapText="1"/>
    </xf>
    <xf numFmtId="0" fontId="7" fillId="4" borderId="8" xfId="0" applyFont="1" applyFill="1" applyBorder="1" applyAlignment="1">
      <alignment horizontal="left"/>
    </xf>
    <xf numFmtId="0" fontId="10" fillId="11" borderId="8" xfId="0" applyFont="1" applyFill="1" applyBorder="1" applyAlignment="1">
      <alignment horizontal="left" vertical="top" wrapText="1"/>
    </xf>
    <xf numFmtId="0" fontId="15" fillId="11" borderId="8" xfId="0" applyFont="1" applyFill="1" applyBorder="1" applyAlignment="1">
      <alignment horizontal="left" vertical="top" wrapText="1"/>
    </xf>
    <xf numFmtId="0" fontId="5" fillId="11" borderId="8" xfId="0" applyFont="1" applyFill="1" applyBorder="1" applyAlignment="1">
      <alignment horizontal="center" vertical="top" wrapText="1"/>
    </xf>
    <xf numFmtId="0" fontId="15" fillId="4" borderId="8" xfId="0" applyFont="1" applyFill="1" applyBorder="1" applyAlignment="1">
      <alignment horizontal="left" vertical="top" wrapText="1"/>
    </xf>
    <xf numFmtId="0" fontId="0" fillId="5" borderId="0" xfId="0" applyFill="1"/>
    <xf numFmtId="0" fontId="21" fillId="0" borderId="0" xfId="0" applyFont="1"/>
    <xf numFmtId="0" fontId="10" fillId="0" borderId="0" xfId="0" applyFont="1"/>
    <xf numFmtId="0" fontId="10" fillId="11" borderId="8" xfId="0" applyFont="1" applyFill="1" applyBorder="1" applyAlignment="1">
      <alignment horizontal="center"/>
    </xf>
    <xf numFmtId="2" fontId="10" fillId="11" borderId="8" xfId="0" applyNumberFormat="1" applyFont="1" applyFill="1" applyBorder="1" applyAlignment="1">
      <alignment horizontal="center" wrapText="1"/>
    </xf>
    <xf numFmtId="2" fontId="3" fillId="4" borderId="0" xfId="0" applyNumberFormat="1" applyFont="1" applyFill="1"/>
    <xf numFmtId="0" fontId="28" fillId="0" borderId="0" xfId="0" applyFont="1" applyAlignment="1">
      <alignment vertical="center"/>
    </xf>
    <xf numFmtId="0" fontId="28" fillId="0" borderId="0" xfId="0" applyFont="1" applyAlignment="1">
      <alignment horizontal="left" vertical="center"/>
    </xf>
    <xf numFmtId="0" fontId="3" fillId="11" borderId="8" xfId="0" applyFont="1" applyFill="1" applyBorder="1" applyAlignment="1">
      <alignment horizontal="center"/>
    </xf>
    <xf numFmtId="2" fontId="3" fillId="11" borderId="8" xfId="0" applyNumberFormat="1" applyFont="1" applyFill="1" applyBorder="1" applyAlignment="1">
      <alignment horizontal="center" wrapText="1"/>
    </xf>
    <xf numFmtId="0" fontId="10" fillId="11" borderId="8" xfId="0" applyFont="1" applyFill="1" applyBorder="1" applyAlignment="1">
      <alignment horizontal="left" vertical="top" wrapText="1"/>
    </xf>
    <xf numFmtId="0" fontId="3" fillId="11" borderId="8" xfId="0" applyFont="1" applyFill="1" applyBorder="1" applyAlignment="1">
      <alignment vertical="top" wrapText="1"/>
    </xf>
    <xf numFmtId="0" fontId="10" fillId="11" borderId="8" xfId="0" applyFont="1" applyFill="1" applyBorder="1" applyAlignment="1">
      <alignment horizontal="left" vertical="top" wrapText="1"/>
    </xf>
    <xf numFmtId="2" fontId="3" fillId="0" borderId="0" xfId="0" applyNumberFormat="1" applyFont="1" applyFill="1"/>
    <xf numFmtId="1" fontId="3" fillId="11" borderId="8" xfId="0" applyNumberFormat="1" applyFont="1" applyFill="1" applyBorder="1" applyAlignment="1">
      <alignment horizontal="center" wrapText="1"/>
    </xf>
    <xf numFmtId="0" fontId="3" fillId="0" borderId="0" xfId="0" applyFont="1"/>
    <xf numFmtId="0" fontId="3" fillId="0" borderId="8" xfId="0" applyFont="1" applyBorder="1" applyAlignment="1">
      <alignment horizontal="center"/>
    </xf>
    <xf numFmtId="2" fontId="3" fillId="4" borderId="8" xfId="0" applyNumberFormat="1" applyFont="1" applyFill="1" applyBorder="1" applyAlignment="1">
      <alignment horizontal="center" wrapText="1"/>
    </xf>
    <xf numFmtId="9" fontId="3" fillId="4" borderId="8" xfId="0" applyNumberFormat="1" applyFont="1" applyFill="1" applyBorder="1" applyAlignment="1">
      <alignment horizontal="center"/>
    </xf>
    <xf numFmtId="2" fontId="3" fillId="4" borderId="8" xfId="0" applyNumberFormat="1" applyFont="1" applyFill="1" applyBorder="1" applyAlignment="1">
      <alignment horizontal="center"/>
    </xf>
    <xf numFmtId="2" fontId="7" fillId="4" borderId="8" xfId="0" applyNumberFormat="1" applyFont="1" applyFill="1" applyBorder="1" applyAlignment="1">
      <alignment horizontal="center"/>
    </xf>
    <xf numFmtId="0" fontId="3" fillId="0" borderId="8" xfId="0" applyFont="1" applyFill="1" applyBorder="1" applyAlignment="1">
      <alignment horizontal="center" wrapText="1"/>
    </xf>
    <xf numFmtId="0" fontId="7" fillId="0" borderId="0" xfId="0" applyFont="1"/>
    <xf numFmtId="0" fontId="7" fillId="4" borderId="8" xfId="0" applyFont="1" applyFill="1" applyBorder="1" applyAlignment="1">
      <alignment horizontal="center"/>
    </xf>
    <xf numFmtId="0" fontId="3" fillId="4" borderId="8" xfId="0" applyFont="1" applyFill="1" applyBorder="1" applyAlignment="1">
      <alignment horizontal="center"/>
    </xf>
    <xf numFmtId="0" fontId="7" fillId="4" borderId="8" xfId="0" applyFont="1" applyFill="1" applyBorder="1" applyAlignment="1">
      <alignment horizontal="center" wrapText="1"/>
    </xf>
    <xf numFmtId="0" fontId="3" fillId="4" borderId="8" xfId="0" applyFont="1" applyFill="1" applyBorder="1" applyAlignment="1">
      <alignment horizontal="center"/>
    </xf>
    <xf numFmtId="0" fontId="10" fillId="0" borderId="8" xfId="0" applyFont="1" applyBorder="1" applyAlignment="1">
      <alignment horizontal="center" vertical="top" wrapText="1"/>
    </xf>
    <xf numFmtId="0" fontId="3" fillId="0" borderId="36" xfId="0" applyFont="1" applyBorder="1" applyAlignment="1">
      <alignment horizontal="left" vertical="top" wrapText="1"/>
    </xf>
    <xf numFmtId="0" fontId="5" fillId="0" borderId="27" xfId="0" applyFont="1" applyBorder="1" applyAlignment="1">
      <alignment horizontal="center" vertical="top" wrapText="1"/>
    </xf>
    <xf numFmtId="0" fontId="5" fillId="0" borderId="37" xfId="0" applyFont="1" applyBorder="1" applyAlignment="1">
      <alignment horizontal="center" vertical="top" wrapText="1"/>
    </xf>
    <xf numFmtId="0" fontId="3" fillId="0" borderId="31" xfId="0" applyFont="1" applyBorder="1" applyAlignment="1">
      <alignment horizontal="left" vertical="top" wrapText="1"/>
    </xf>
    <xf numFmtId="0" fontId="5" fillId="0" borderId="32" xfId="0" applyFont="1" applyBorder="1" applyAlignment="1">
      <alignment horizontal="center" vertical="top" wrapText="1"/>
    </xf>
    <xf numFmtId="0" fontId="10" fillId="0" borderId="31" xfId="0" applyFont="1" applyBorder="1" applyAlignment="1">
      <alignment horizontal="left" vertical="top" wrapText="1"/>
    </xf>
    <xf numFmtId="0" fontId="10" fillId="0" borderId="32" xfId="0" applyFont="1" applyBorder="1" applyAlignment="1">
      <alignment horizontal="center" vertical="top" wrapText="1"/>
    </xf>
    <xf numFmtId="0" fontId="10" fillId="0" borderId="38" xfId="0" applyFont="1" applyBorder="1" applyAlignment="1">
      <alignment horizontal="left" vertical="top" wrapText="1"/>
    </xf>
    <xf numFmtId="0" fontId="10" fillId="0" borderId="9" xfId="0" applyFont="1" applyBorder="1" applyAlignment="1">
      <alignment horizontal="center" vertical="top" wrapText="1"/>
    </xf>
    <xf numFmtId="0" fontId="7" fillId="0" borderId="13" xfId="0" applyFont="1" applyBorder="1" applyAlignment="1">
      <alignment horizontal="left" vertical="top" wrapText="1"/>
    </xf>
    <xf numFmtId="0" fontId="7" fillId="0" borderId="13" xfId="0" applyFont="1" applyBorder="1" applyAlignment="1">
      <alignment horizontal="center" vertical="top" wrapText="1"/>
    </xf>
    <xf numFmtId="0" fontId="7" fillId="0" borderId="13" xfId="0" applyFont="1" applyBorder="1" applyAlignment="1">
      <alignment horizontal="center"/>
    </xf>
    <xf numFmtId="0" fontId="10" fillId="0" borderId="34" xfId="0" applyFont="1" applyBorder="1" applyAlignment="1">
      <alignment vertical="top" wrapText="1"/>
    </xf>
    <xf numFmtId="0" fontId="3" fillId="0" borderId="27" xfId="0" applyFont="1" applyBorder="1" applyAlignment="1">
      <alignment wrapText="1"/>
    </xf>
    <xf numFmtId="0" fontId="10" fillId="0" borderId="37" xfId="0" applyFont="1" applyBorder="1" applyAlignment="1">
      <alignment horizontal="center" vertical="top" wrapText="1"/>
    </xf>
    <xf numFmtId="10" fontId="4" fillId="11" borderId="8" xfId="0" applyNumberFormat="1" applyFont="1" applyFill="1" applyBorder="1" applyAlignment="1">
      <alignment horizontal="left" vertical="top" wrapText="1"/>
    </xf>
    <xf numFmtId="0" fontId="7" fillId="0" borderId="0" xfId="0" applyFont="1" applyBorder="1" applyAlignment="1">
      <alignment horizontal="center" wrapText="1"/>
    </xf>
    <xf numFmtId="0" fontId="3" fillId="11" borderId="8" xfId="0" applyFont="1" applyFill="1" applyBorder="1" applyAlignment="1">
      <alignment horizontal="center" vertical="top" wrapText="1"/>
    </xf>
    <xf numFmtId="0" fontId="3" fillId="11" borderId="8" xfId="0" applyFont="1" applyFill="1" applyBorder="1" applyAlignment="1">
      <alignment horizontal="left" wrapText="1"/>
    </xf>
    <xf numFmtId="0" fontId="3" fillId="0" borderId="0" xfId="0" applyFont="1" applyBorder="1" applyAlignment="1">
      <alignment horizontal="center"/>
    </xf>
    <xf numFmtId="0" fontId="10" fillId="0" borderId="39" xfId="0" applyFont="1" applyBorder="1" applyAlignment="1">
      <alignment horizontal="center" vertical="top" wrapText="1"/>
    </xf>
    <xf numFmtId="0" fontId="3" fillId="0" borderId="0" xfId="0" applyFont="1" applyBorder="1" applyAlignment="1"/>
    <xf numFmtId="0" fontId="7" fillId="0" borderId="0" xfId="0" applyFont="1" applyFill="1" applyBorder="1" applyAlignment="1">
      <alignment horizontal="center" wrapText="1"/>
    </xf>
    <xf numFmtId="0" fontId="3" fillId="0" borderId="0" xfId="0" applyFont="1" applyBorder="1" applyAlignment="1">
      <alignment horizontal="left" vertical="top" wrapText="1"/>
    </xf>
    <xf numFmtId="0" fontId="10" fillId="0" borderId="0" xfId="0" applyFont="1" applyBorder="1" applyAlignment="1">
      <alignment horizontal="left" vertical="top" wrapText="1"/>
    </xf>
    <xf numFmtId="0" fontId="3" fillId="2" borderId="0" xfId="0" applyFont="1" applyFill="1" applyBorder="1" applyAlignment="1">
      <alignment horizontal="left" wrapText="1"/>
    </xf>
    <xf numFmtId="0" fontId="3" fillId="0" borderId="0" xfId="0" applyFont="1" applyBorder="1" applyAlignment="1">
      <alignment horizontal="center" wrapText="1"/>
    </xf>
    <xf numFmtId="0" fontId="3" fillId="0" borderId="0" xfId="0" applyFont="1" applyAlignment="1">
      <alignment horizontal="right"/>
    </xf>
    <xf numFmtId="0" fontId="3" fillId="0" borderId="0" xfId="0" applyFont="1" applyBorder="1" applyAlignment="1">
      <alignment wrapText="1"/>
    </xf>
    <xf numFmtId="10" fontId="3" fillId="0" borderId="0" xfId="0" applyNumberFormat="1" applyFont="1" applyBorder="1" applyAlignment="1">
      <alignment horizontal="center"/>
    </xf>
    <xf numFmtId="0" fontId="28" fillId="0" borderId="0" xfId="0" applyFont="1" applyFill="1"/>
    <xf numFmtId="0" fontId="29" fillId="0" borderId="8" xfId="0" applyFont="1" applyFill="1" applyBorder="1" applyAlignment="1">
      <alignment textRotation="90"/>
    </xf>
    <xf numFmtId="0" fontId="33" fillId="0" borderId="8" xfId="0" applyNumberFormat="1" applyFont="1" applyFill="1" applyBorder="1" applyAlignment="1">
      <alignment horizontal="center" vertical="top" wrapText="1"/>
    </xf>
    <xf numFmtId="0" fontId="30" fillId="0" borderId="8" xfId="0" applyFont="1" applyFill="1" applyBorder="1" applyAlignment="1">
      <alignment vertical="top" wrapText="1"/>
    </xf>
    <xf numFmtId="0" fontId="28" fillId="0" borderId="8" xfId="0" applyFont="1" applyFill="1" applyBorder="1"/>
    <xf numFmtId="0" fontId="7" fillId="0" borderId="8" xfId="0" applyFont="1" applyFill="1" applyBorder="1" applyAlignment="1">
      <alignment textRotation="90" wrapText="1"/>
    </xf>
    <xf numFmtId="0" fontId="19" fillId="0" borderId="8" xfId="0" applyFont="1" applyFill="1" applyBorder="1" applyAlignment="1">
      <alignment horizontal="center" vertical="top" wrapText="1"/>
    </xf>
    <xf numFmtId="0" fontId="3" fillId="0" borderId="9" xfId="0" applyFont="1" applyFill="1" applyBorder="1"/>
    <xf numFmtId="0" fontId="28" fillId="0" borderId="0" xfId="0" applyFont="1" applyFill="1" applyBorder="1"/>
    <xf numFmtId="0" fontId="28" fillId="0" borderId="0" xfId="0" applyFont="1" applyFill="1" applyBorder="1" applyAlignment="1">
      <alignment vertical="center"/>
    </xf>
    <xf numFmtId="0" fontId="28" fillId="0" borderId="0" xfId="0" applyFont="1" applyFill="1" applyBorder="1" applyAlignment="1">
      <alignment horizontal="center" vertical="center"/>
    </xf>
    <xf numFmtId="0" fontId="28" fillId="0" borderId="0" xfId="0" applyFont="1" applyFill="1" applyAlignment="1">
      <alignment vertical="center"/>
    </xf>
    <xf numFmtId="0" fontId="31" fillId="0" borderId="0" xfId="0" applyFont="1" applyFill="1"/>
    <xf numFmtId="0" fontId="28" fillId="0" borderId="0" xfId="0" applyFont="1" applyFill="1" applyAlignment="1">
      <alignment horizontal="center" vertical="center"/>
    </xf>
    <xf numFmtId="0" fontId="28" fillId="0" borderId="0" xfId="0" applyFont="1" applyFill="1" applyAlignment="1">
      <alignment horizontal="center"/>
    </xf>
    <xf numFmtId="0" fontId="7" fillId="4" borderId="8" xfId="0" applyFont="1" applyFill="1" applyBorder="1" applyAlignment="1">
      <alignment horizontal="center" wrapText="1"/>
    </xf>
    <xf numFmtId="0" fontId="3" fillId="0" borderId="0" xfId="0" applyFont="1" applyFill="1" applyBorder="1" applyAlignment="1">
      <alignment wrapText="1"/>
    </xf>
    <xf numFmtId="0" fontId="10" fillId="11" borderId="8" xfId="0" applyFont="1" applyFill="1" applyBorder="1" applyAlignment="1">
      <alignment horizontal="left" vertical="top" wrapText="1"/>
    </xf>
    <xf numFmtId="0" fontId="7" fillId="0" borderId="8" xfId="0" applyFont="1" applyBorder="1" applyAlignment="1">
      <alignment horizontal="center" wrapText="1"/>
    </xf>
    <xf numFmtId="0" fontId="10" fillId="11" borderId="8" xfId="0" applyFont="1" applyFill="1" applyBorder="1" applyAlignment="1">
      <alignment horizontal="left" vertical="top" wrapText="1"/>
    </xf>
    <xf numFmtId="0" fontId="18" fillId="10" borderId="8" xfId="0" applyFont="1" applyFill="1" applyBorder="1" applyAlignment="1">
      <alignment horizontal="center" wrapText="1"/>
    </xf>
    <xf numFmtId="0" fontId="3" fillId="0" borderId="8" xfId="0" applyFont="1" applyFill="1" applyBorder="1" applyAlignment="1">
      <alignment horizontal="center"/>
    </xf>
    <xf numFmtId="10" fontId="4" fillId="11" borderId="8" xfId="0" applyNumberFormat="1" applyFont="1" applyFill="1" applyBorder="1" applyAlignment="1">
      <alignment horizontal="center" vertical="top" wrapText="1"/>
    </xf>
    <xf numFmtId="0" fontId="10" fillId="10" borderId="8" xfId="0" applyFont="1" applyFill="1" applyBorder="1" applyAlignment="1">
      <alignment vertical="center" wrapText="1"/>
    </xf>
    <xf numFmtId="0" fontId="10" fillId="10" borderId="8"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8" xfId="0" applyFont="1" applyFill="1" applyBorder="1" applyAlignment="1">
      <alignment vertical="top" wrapText="1"/>
    </xf>
    <xf numFmtId="0" fontId="10" fillId="0" borderId="8" xfId="0" applyFont="1" applyFill="1" applyBorder="1" applyAlignment="1">
      <alignment horizontal="center" vertical="center" wrapText="1"/>
    </xf>
    <xf numFmtId="0" fontId="10" fillId="0" borderId="8" xfId="2" applyFont="1" applyFill="1" applyBorder="1" applyAlignment="1">
      <alignment horizontal="center" vertical="center" wrapText="1"/>
    </xf>
    <xf numFmtId="0" fontId="10" fillId="0" borderId="8" xfId="0" applyFont="1" applyFill="1" applyBorder="1"/>
    <xf numFmtId="0" fontId="10" fillId="0" borderId="8" xfId="0" applyFont="1" applyFill="1" applyBorder="1" applyAlignment="1"/>
    <xf numFmtId="49" fontId="10" fillId="0" borderId="8" xfId="2" applyNumberFormat="1" applyFont="1" applyFill="1" applyBorder="1" applyAlignment="1">
      <alignment horizontal="left" vertical="center" wrapText="1"/>
    </xf>
    <xf numFmtId="0" fontId="31" fillId="10" borderId="8" xfId="0" applyFont="1" applyFill="1" applyBorder="1" applyAlignment="1">
      <alignment horizontal="center" vertical="center"/>
    </xf>
    <xf numFmtId="0" fontId="7" fillId="4" borderId="8" xfId="0" applyFont="1" applyFill="1" applyBorder="1" applyAlignment="1">
      <alignment horizontal="center" wrapText="1"/>
    </xf>
    <xf numFmtId="0" fontId="10" fillId="4" borderId="8" xfId="0" applyFont="1" applyFill="1" applyBorder="1" applyAlignment="1">
      <alignment horizontal="center" wrapText="1"/>
    </xf>
    <xf numFmtId="0" fontId="7" fillId="0" borderId="8" xfId="0" applyFont="1" applyBorder="1" applyAlignment="1">
      <alignment horizontal="center" textRotation="90" wrapText="1"/>
    </xf>
    <xf numFmtId="0" fontId="7" fillId="0" borderId="9" xfId="0" applyFont="1" applyBorder="1" applyAlignment="1">
      <alignment horizontal="center" textRotation="90" wrapText="1"/>
    </xf>
    <xf numFmtId="0" fontId="3" fillId="11" borderId="9" xfId="0" applyFont="1" applyFill="1" applyBorder="1" applyAlignment="1">
      <alignment horizontal="center" vertical="center" wrapText="1"/>
    </xf>
    <xf numFmtId="9" fontId="10" fillId="11" borderId="8" xfId="1" applyFont="1" applyFill="1" applyBorder="1" applyAlignment="1">
      <alignment horizontal="center" wrapText="1"/>
    </xf>
    <xf numFmtId="9" fontId="10" fillId="4" borderId="8" xfId="1" applyFont="1" applyFill="1" applyBorder="1" applyAlignment="1">
      <alignment horizontal="center" wrapText="1"/>
    </xf>
    <xf numFmtId="0" fontId="10" fillId="11" borderId="8" xfId="0" applyFont="1" applyFill="1" applyBorder="1" applyAlignment="1">
      <alignment horizontal="left" wrapText="1"/>
    </xf>
    <xf numFmtId="0" fontId="10" fillId="11" borderId="8" xfId="0" applyFont="1" applyFill="1" applyBorder="1" applyAlignment="1">
      <alignment horizontal="center" vertical="top" wrapText="1"/>
    </xf>
    <xf numFmtId="0" fontId="3" fillId="4" borderId="8" xfId="0" applyFont="1" applyFill="1" applyBorder="1" applyAlignment="1">
      <alignment horizontal="center" vertical="center"/>
    </xf>
    <xf numFmtId="0" fontId="10" fillId="10" borderId="32" xfId="0" applyFont="1" applyFill="1" applyBorder="1" applyAlignment="1">
      <alignment horizontal="center" vertical="top" wrapText="1"/>
    </xf>
    <xf numFmtId="0" fontId="10" fillId="10" borderId="35" xfId="0" applyFont="1" applyFill="1" applyBorder="1" applyAlignment="1">
      <alignment horizontal="center" vertical="top" wrapText="1"/>
    </xf>
    <xf numFmtId="0" fontId="3" fillId="0" borderId="0" xfId="0" applyFont="1"/>
    <xf numFmtId="0" fontId="3" fillId="11" borderId="8" xfId="0" applyFont="1" applyFill="1" applyBorder="1" applyAlignment="1">
      <alignment horizontal="left" wrapText="1"/>
    </xf>
    <xf numFmtId="0" fontId="10" fillId="11" borderId="8" xfId="0" applyFont="1" applyFill="1" applyBorder="1" applyAlignment="1">
      <alignment horizontal="center" wrapText="1"/>
    </xf>
    <xf numFmtId="0" fontId="10" fillId="11" borderId="8" xfId="0" applyFont="1" applyFill="1" applyBorder="1" applyAlignment="1">
      <alignment vertical="top" wrapText="1"/>
    </xf>
    <xf numFmtId="0" fontId="10" fillId="4" borderId="8" xfId="0" applyFont="1" applyFill="1" applyBorder="1" applyAlignment="1">
      <alignment horizontal="left" wrapText="1"/>
    </xf>
    <xf numFmtId="0" fontId="5" fillId="11" borderId="8" xfId="0" applyFont="1" applyFill="1" applyBorder="1" applyAlignment="1">
      <alignment horizontal="center" wrapText="1"/>
    </xf>
    <xf numFmtId="0" fontId="3" fillId="11" borderId="8" xfId="0" applyFont="1" applyFill="1" applyBorder="1" applyAlignment="1">
      <alignment horizontal="center" vertical="center"/>
    </xf>
    <xf numFmtId="0" fontId="10" fillId="11" borderId="8" xfId="0" applyFont="1" applyFill="1" applyBorder="1" applyAlignment="1">
      <alignment horizontal="center" vertical="center" wrapText="1"/>
    </xf>
    <xf numFmtId="0" fontId="3" fillId="11" borderId="8" xfId="0" applyFont="1" applyFill="1" applyBorder="1" applyAlignment="1">
      <alignment horizontal="center" wrapText="1"/>
    </xf>
    <xf numFmtId="0" fontId="5" fillId="11" borderId="8" xfId="0" applyFont="1" applyFill="1" applyBorder="1" applyAlignment="1">
      <alignment horizontal="center" vertical="center" wrapText="1"/>
    </xf>
    <xf numFmtId="0" fontId="10" fillId="11" borderId="8" xfId="0" applyFont="1" applyFill="1" applyBorder="1" applyAlignment="1">
      <alignment horizontal="center" vertical="center"/>
    </xf>
    <xf numFmtId="0" fontId="3" fillId="11" borderId="8" xfId="0" applyFont="1" applyFill="1" applyBorder="1" applyAlignment="1">
      <alignment horizontal="center" vertical="center" wrapText="1"/>
    </xf>
    <xf numFmtId="10" fontId="10" fillId="11" borderId="8" xfId="0" applyNumberFormat="1" applyFont="1" applyFill="1" applyBorder="1" applyAlignment="1">
      <alignment horizontal="center" vertical="center" wrapText="1"/>
    </xf>
    <xf numFmtId="0" fontId="31" fillId="11" borderId="8" xfId="0" applyFont="1" applyFill="1" applyBorder="1" applyAlignment="1">
      <alignment horizontal="center" vertical="center" wrapText="1"/>
    </xf>
    <xf numFmtId="0" fontId="31" fillId="11" borderId="8" xfId="0" applyFont="1" applyFill="1" applyBorder="1" applyAlignment="1">
      <alignment horizontal="center" vertical="center"/>
    </xf>
    <xf numFmtId="2" fontId="31" fillId="11" borderId="8" xfId="0" applyNumberFormat="1" applyFont="1" applyFill="1" applyBorder="1" applyAlignment="1">
      <alignment horizontal="center" vertical="center" wrapText="1"/>
    </xf>
    <xf numFmtId="0" fontId="10" fillId="0" borderId="8" xfId="0" applyFont="1" applyFill="1" applyBorder="1" applyAlignment="1">
      <alignment horizontal="center" wrapText="1"/>
    </xf>
    <xf numFmtId="0" fontId="7" fillId="0" borderId="9" xfId="0" applyFont="1" applyBorder="1" applyAlignment="1">
      <alignment horizontal="center" wrapText="1"/>
    </xf>
    <xf numFmtId="0" fontId="7" fillId="11" borderId="8" xfId="0" applyFont="1" applyFill="1" applyBorder="1" applyAlignment="1">
      <alignment horizontal="center" vertical="center" wrapText="1"/>
    </xf>
    <xf numFmtId="0" fontId="7" fillId="11" borderId="8" xfId="0" applyFont="1" applyFill="1" applyBorder="1" applyAlignment="1">
      <alignment horizontal="center" wrapText="1"/>
    </xf>
    <xf numFmtId="0" fontId="7" fillId="0" borderId="9" xfId="0" applyFont="1" applyBorder="1" applyAlignment="1">
      <alignment horizontal="center" wrapText="1"/>
    </xf>
    <xf numFmtId="0" fontId="10" fillId="11" borderId="8" xfId="0" applyFont="1" applyFill="1" applyBorder="1" applyAlignment="1">
      <alignment horizontal="left" vertical="top" wrapText="1"/>
    </xf>
    <xf numFmtId="2" fontId="3" fillId="0" borderId="8" xfId="0" applyNumberFormat="1" applyFont="1" applyFill="1" applyBorder="1" applyAlignment="1">
      <alignment horizontal="center" wrapText="1"/>
    </xf>
    <xf numFmtId="10" fontId="31" fillId="11" borderId="8" xfId="0" applyNumberFormat="1" applyFont="1" applyFill="1" applyBorder="1" applyAlignment="1">
      <alignment horizontal="center" vertical="center" wrapText="1"/>
    </xf>
    <xf numFmtId="0" fontId="31" fillId="11" borderId="8" xfId="0" applyFont="1" applyFill="1" applyBorder="1" applyAlignment="1">
      <alignment horizontal="center" wrapText="1"/>
    </xf>
    <xf numFmtId="0" fontId="31" fillId="11" borderId="8" xfId="0" applyFont="1" applyFill="1" applyBorder="1" applyAlignment="1">
      <alignment horizontal="left" wrapText="1"/>
    </xf>
    <xf numFmtId="2" fontId="10" fillId="11" borderId="8" xfId="0" applyNumberFormat="1" applyFont="1" applyFill="1" applyBorder="1" applyAlignment="1">
      <alignment horizontal="center" vertical="center" wrapText="1"/>
    </xf>
    <xf numFmtId="0" fontId="28" fillId="11" borderId="8" xfId="0" applyFont="1" applyFill="1" applyBorder="1" applyAlignment="1">
      <alignment horizontal="center" vertical="center" wrapText="1"/>
    </xf>
    <xf numFmtId="0" fontId="7" fillId="0" borderId="8" xfId="0" applyFont="1" applyBorder="1" applyAlignment="1">
      <alignment horizontal="center" textRotation="90" wrapText="1"/>
    </xf>
    <xf numFmtId="0" fontId="7" fillId="4" borderId="8" xfId="0" applyFont="1" applyFill="1" applyBorder="1" applyAlignment="1">
      <alignment horizontal="center"/>
    </xf>
    <xf numFmtId="0" fontId="10" fillId="0" borderId="8" xfId="0" applyFont="1" applyFill="1" applyBorder="1" applyAlignment="1">
      <alignment horizontal="center" vertical="top"/>
    </xf>
    <xf numFmtId="0" fontId="10" fillId="0" borderId="8" xfId="0" applyFont="1" applyFill="1" applyBorder="1" applyAlignment="1">
      <alignment horizontal="center" vertical="top" wrapText="1"/>
    </xf>
    <xf numFmtId="2" fontId="3" fillId="11" borderId="8" xfId="0" applyNumberFormat="1" applyFont="1" applyFill="1" applyBorder="1" applyAlignment="1">
      <alignment horizontal="center" vertical="center" wrapText="1"/>
    </xf>
    <xf numFmtId="0" fontId="31" fillId="0" borderId="0" xfId="0" applyFont="1"/>
    <xf numFmtId="0" fontId="31" fillId="0" borderId="0" xfId="0" applyFont="1" applyAlignment="1">
      <alignment horizontal="center" vertical="center"/>
    </xf>
    <xf numFmtId="0" fontId="31" fillId="0" borderId="0" xfId="0" applyFont="1" applyAlignment="1">
      <alignment vertical="center"/>
    </xf>
    <xf numFmtId="0" fontId="28" fillId="0" borderId="0" xfId="0" applyFont="1"/>
    <xf numFmtId="0" fontId="31" fillId="0" borderId="0" xfId="0" applyFont="1" applyAlignment="1">
      <alignment horizontal="center"/>
    </xf>
    <xf numFmtId="0" fontId="31" fillId="0" borderId="23" xfId="0" applyFont="1" applyBorder="1"/>
    <xf numFmtId="0" fontId="31" fillId="0" borderId="8" xfId="0" applyFont="1" applyBorder="1" applyAlignment="1">
      <alignment horizontal="center" vertical="center"/>
    </xf>
    <xf numFmtId="164" fontId="31" fillId="0" borderId="8" xfId="0" applyNumberFormat="1" applyFont="1" applyBorder="1" applyAlignment="1">
      <alignment horizontal="left" vertical="center" wrapText="1"/>
    </xf>
    <xf numFmtId="0" fontId="31" fillId="0" borderId="24" xfId="0" applyFont="1" applyBorder="1"/>
    <xf numFmtId="0" fontId="31" fillId="10" borderId="8" xfId="0" applyFont="1" applyFill="1" applyBorder="1" applyAlignment="1">
      <alignment vertical="center" wrapText="1"/>
    </xf>
    <xf numFmtId="0" fontId="31" fillId="10" borderId="0" xfId="0" applyFont="1" applyFill="1"/>
    <xf numFmtId="164" fontId="31" fillId="0" borderId="8" xfId="0" applyNumberFormat="1" applyFont="1" applyBorder="1" applyAlignment="1">
      <alignment horizontal="center" vertical="center" wrapText="1"/>
    </xf>
    <xf numFmtId="0" fontId="31" fillId="10" borderId="24" xfId="0" applyFont="1" applyFill="1" applyBorder="1"/>
    <xf numFmtId="0" fontId="31" fillId="0" borderId="10" xfId="0" applyFont="1" applyBorder="1" applyAlignment="1">
      <alignment horizontal="center" vertical="center"/>
    </xf>
    <xf numFmtId="164" fontId="31" fillId="0" borderId="8" xfId="0" applyNumberFormat="1" applyFont="1" applyBorder="1" applyAlignment="1">
      <alignment vertical="center" wrapText="1"/>
    </xf>
    <xf numFmtId="164" fontId="31" fillId="0" borderId="10" xfId="0" applyNumberFormat="1" applyFont="1" applyBorder="1" applyAlignment="1">
      <alignment horizontal="left" vertical="center" wrapText="1"/>
    </xf>
    <xf numFmtId="164" fontId="31" fillId="0" borderId="10" xfId="0" applyNumberFormat="1" applyFont="1" applyBorder="1" applyAlignment="1">
      <alignment vertical="center" wrapText="1"/>
    </xf>
    <xf numFmtId="0" fontId="31" fillId="10" borderId="10" xfId="0" applyFont="1" applyFill="1" applyBorder="1"/>
    <xf numFmtId="0" fontId="31" fillId="10" borderId="13" xfId="0" applyFont="1" applyFill="1" applyBorder="1"/>
    <xf numFmtId="0" fontId="31" fillId="10" borderId="10" xfId="0" applyFont="1" applyFill="1" applyBorder="1" applyAlignment="1">
      <alignment vertical="top"/>
    </xf>
    <xf numFmtId="0" fontId="31" fillId="10" borderId="13" xfId="0" applyFont="1" applyFill="1" applyBorder="1" applyAlignment="1">
      <alignment vertical="top"/>
    </xf>
    <xf numFmtId="0" fontId="31" fillId="10" borderId="9" xfId="0" applyFont="1" applyFill="1" applyBorder="1" applyAlignment="1">
      <alignment vertical="top"/>
    </xf>
    <xf numFmtId="0" fontId="31" fillId="10" borderId="0" xfId="0" applyFont="1" applyFill="1" applyAlignment="1">
      <alignment vertical="top" wrapText="1"/>
    </xf>
    <xf numFmtId="0" fontId="31" fillId="10" borderId="9" xfId="0" applyFont="1" applyFill="1" applyBorder="1" applyAlignment="1">
      <alignment vertical="top" wrapText="1"/>
    </xf>
    <xf numFmtId="49" fontId="28" fillId="0" borderId="0" xfId="0" applyNumberFormat="1" applyFont="1"/>
    <xf numFmtId="0" fontId="31" fillId="10" borderId="0" xfId="0" applyFont="1" applyFill="1" applyAlignment="1">
      <alignment vertical="center" wrapText="1"/>
    </xf>
    <xf numFmtId="49" fontId="31" fillId="0" borderId="0" xfId="9" applyNumberFormat="1" applyFont="1"/>
    <xf numFmtId="0" fontId="30" fillId="10" borderId="8" xfId="0" applyFont="1" applyFill="1" applyBorder="1" applyAlignment="1">
      <alignment vertical="center" wrapText="1"/>
    </xf>
    <xf numFmtId="49" fontId="31" fillId="10" borderId="8" xfId="0" applyNumberFormat="1" applyFont="1" applyFill="1" applyBorder="1"/>
    <xf numFmtId="164" fontId="31" fillId="10" borderId="8" xfId="0" applyNumberFormat="1" applyFont="1" applyFill="1" applyBorder="1" applyAlignment="1">
      <alignment vertical="center" wrapText="1"/>
    </xf>
    <xf numFmtId="49" fontId="31" fillId="10" borderId="8" xfId="0" applyNumberFormat="1" applyFont="1" applyFill="1" applyBorder="1" applyAlignment="1">
      <alignment horizontal="center"/>
    </xf>
    <xf numFmtId="49" fontId="28" fillId="0" borderId="8" xfId="20" applyNumberFormat="1" applyFont="1" applyBorder="1"/>
    <xf numFmtId="164" fontId="31" fillId="10" borderId="8" xfId="0" applyNumberFormat="1" applyFont="1" applyFill="1" applyBorder="1" applyAlignment="1">
      <alignment horizontal="center" vertical="center" wrapText="1"/>
    </xf>
    <xf numFmtId="0" fontId="31" fillId="10" borderId="10" xfId="2" applyFont="1" applyFill="1" applyBorder="1" applyAlignment="1">
      <alignment vertical="top" wrapText="1"/>
    </xf>
    <xf numFmtId="0" fontId="31" fillId="10" borderId="8" xfId="3" applyFont="1" applyFill="1" applyBorder="1" applyAlignment="1">
      <alignment vertical="center" wrapText="1"/>
    </xf>
    <xf numFmtId="0" fontId="31" fillId="10" borderId="8" xfId="3" applyFont="1" applyFill="1" applyBorder="1" applyAlignment="1">
      <alignment horizontal="center" vertical="center" wrapText="1"/>
    </xf>
    <xf numFmtId="164" fontId="31" fillId="10" borderId="8" xfId="0" applyNumberFormat="1" applyFont="1" applyFill="1" applyBorder="1" applyAlignment="1">
      <alignment horizontal="left" vertical="center" wrapText="1"/>
    </xf>
    <xf numFmtId="0" fontId="31" fillId="10" borderId="8" xfId="2" applyFont="1" applyFill="1" applyBorder="1" applyAlignment="1">
      <alignment horizontal="center" vertical="center" wrapText="1"/>
    </xf>
    <xf numFmtId="0" fontId="31" fillId="10" borderId="8" xfId="2" applyFont="1" applyFill="1" applyBorder="1" applyAlignment="1">
      <alignment vertical="center" wrapText="1"/>
    </xf>
    <xf numFmtId="0" fontId="30" fillId="0" borderId="9" xfId="0" applyFont="1" applyBorder="1" applyAlignment="1">
      <alignment horizontal="center" vertical="center" wrapText="1"/>
    </xf>
    <xf numFmtId="0" fontId="30" fillId="0" borderId="9" xfId="0" applyFont="1" applyBorder="1" applyAlignment="1">
      <alignment vertical="center" wrapText="1"/>
    </xf>
    <xf numFmtId="0" fontId="30" fillId="0" borderId="14" xfId="0" applyFont="1" applyBorder="1" applyAlignment="1">
      <alignment textRotation="90" wrapText="1"/>
    </xf>
    <xf numFmtId="0" fontId="30" fillId="0" borderId="0" xfId="0" applyFont="1" applyFill="1"/>
    <xf numFmtId="0" fontId="30" fillId="0" borderId="0" xfId="0" applyFont="1" applyFill="1" applyAlignment="1">
      <alignment horizontal="center" vertical="center"/>
    </xf>
    <xf numFmtId="0" fontId="30" fillId="0" borderId="0" xfId="0" applyFont="1" applyFill="1" applyAlignment="1">
      <alignment vertical="center"/>
    </xf>
    <xf numFmtId="0" fontId="30" fillId="0" borderId="0" xfId="0" applyFont="1" applyFill="1" applyAlignment="1">
      <alignment horizontal="center"/>
    </xf>
    <xf numFmtId="0" fontId="45" fillId="0" borderId="0" xfId="0" applyFont="1" applyFill="1" applyAlignment="1">
      <alignment horizontal="center"/>
    </xf>
    <xf numFmtId="0" fontId="3" fillId="0" borderId="0" xfId="0" applyFont="1" applyFill="1" applyAlignment="1">
      <alignment vertical="center"/>
    </xf>
    <xf numFmtId="0" fontId="3" fillId="0" borderId="0" xfId="0" applyFont="1" applyAlignment="1">
      <alignment vertical="center"/>
    </xf>
    <xf numFmtId="0" fontId="10" fillId="10" borderId="0" xfId="0" applyFont="1" applyFill="1" applyAlignment="1">
      <alignment vertical="center"/>
    </xf>
    <xf numFmtId="0" fontId="15" fillId="0" borderId="8" xfId="0" applyFont="1" applyBorder="1" applyAlignment="1">
      <alignment horizontal="center" vertical="center" wrapText="1"/>
    </xf>
    <xf numFmtId="0" fontId="15" fillId="0" borderId="8" xfId="0" applyFont="1" applyBorder="1" applyAlignment="1">
      <alignment vertical="center" textRotation="90" wrapText="1"/>
    </xf>
    <xf numFmtId="0" fontId="10" fillId="0" borderId="0" xfId="0" applyFont="1" applyFill="1" applyAlignment="1">
      <alignment vertical="center"/>
    </xf>
    <xf numFmtId="0" fontId="15" fillId="0" borderId="0" xfId="0" applyFont="1" applyFill="1" applyAlignment="1">
      <alignment vertical="center"/>
    </xf>
    <xf numFmtId="0" fontId="10" fillId="0" borderId="0" xfId="0" applyFont="1" applyFill="1" applyAlignment="1">
      <alignment horizontal="center" vertical="center"/>
    </xf>
    <xf numFmtId="0" fontId="28" fillId="0" borderId="0" xfId="0" applyFont="1" applyAlignment="1">
      <alignment horizontal="center"/>
    </xf>
    <xf numFmtId="0" fontId="28" fillId="0" borderId="0" xfId="0" applyFont="1" applyAlignment="1">
      <alignment horizontal="left"/>
    </xf>
    <xf numFmtId="0" fontId="31" fillId="0" borderId="8" xfId="0" applyFont="1" applyBorder="1" applyAlignment="1">
      <alignment horizontal="left" vertical="center"/>
    </xf>
    <xf numFmtId="0" fontId="28" fillId="0" borderId="8" xfId="0" applyFont="1" applyBorder="1" applyAlignment="1">
      <alignment horizontal="center" vertical="center"/>
    </xf>
    <xf numFmtId="0" fontId="28" fillId="0" borderId="8" xfId="0" applyFont="1" applyBorder="1" applyAlignment="1">
      <alignment horizontal="left" vertical="center"/>
    </xf>
    <xf numFmtId="49" fontId="31" fillId="0" borderId="8" xfId="0" applyNumberFormat="1" applyFont="1" applyBorder="1" applyAlignment="1">
      <alignment horizontal="left" vertical="center" wrapText="1"/>
    </xf>
    <xf numFmtId="0" fontId="31" fillId="0" borderId="8" xfId="6" applyFont="1" applyBorder="1" applyAlignment="1">
      <alignment horizontal="left" vertical="center" wrapText="1"/>
    </xf>
    <xf numFmtId="164" fontId="31" fillId="0" borderId="8" xfId="6" applyNumberFormat="1" applyFont="1" applyBorder="1" applyAlignment="1">
      <alignment horizontal="left" vertical="center" wrapText="1"/>
    </xf>
    <xf numFmtId="49" fontId="31" fillId="0" borderId="8" xfId="5" applyNumberFormat="1" applyFont="1" applyBorder="1" applyAlignment="1">
      <alignment horizontal="center" vertical="center"/>
    </xf>
    <xf numFmtId="0" fontId="31" fillId="0" borderId="8" xfId="0" applyFont="1" applyBorder="1" applyAlignment="1">
      <alignment vertical="center" wrapText="1"/>
    </xf>
    <xf numFmtId="0" fontId="31" fillId="0" borderId="8" xfId="0" applyFont="1" applyBorder="1" applyAlignment="1">
      <alignment horizontal="left" vertical="center" wrapText="1"/>
    </xf>
    <xf numFmtId="16" fontId="31" fillId="0" borderId="8" xfId="0" applyNumberFormat="1" applyFont="1" applyBorder="1" applyAlignment="1">
      <alignment horizontal="center" vertical="center" wrapText="1"/>
    </xf>
    <xf numFmtId="0" fontId="33" fillId="0" borderId="8" xfId="0" applyFont="1" applyBorder="1" applyAlignment="1">
      <alignment horizontal="center" vertical="top" wrapText="1"/>
    </xf>
    <xf numFmtId="0" fontId="33" fillId="0" borderId="8" xfId="0" applyFont="1" applyBorder="1" applyAlignment="1">
      <alignment horizontal="center" vertical="center" wrapText="1"/>
    </xf>
    <xf numFmtId="0" fontId="33" fillId="0" borderId="12" xfId="0" applyFont="1" applyBorder="1" applyAlignment="1">
      <alignment horizontal="center" vertical="top" wrapText="1"/>
    </xf>
    <xf numFmtId="0" fontId="30" fillId="0" borderId="8" xfId="0" applyFont="1" applyBorder="1" applyAlignment="1">
      <alignment textRotation="90" wrapText="1"/>
    </xf>
    <xf numFmtId="0" fontId="31" fillId="0" borderId="0" xfId="0" applyFont="1" applyFill="1" applyBorder="1"/>
    <xf numFmtId="0" fontId="30" fillId="0" borderId="0" xfId="0" applyFont="1" applyFill="1" applyBorder="1"/>
    <xf numFmtId="0" fontId="30"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Font="1" applyFill="1" applyBorder="1" applyAlignment="1">
      <alignment horizontal="left"/>
    </xf>
    <xf numFmtId="0" fontId="46" fillId="10" borderId="0" xfId="0" applyFont="1" applyFill="1" applyAlignment="1">
      <alignment vertical="center"/>
    </xf>
    <xf numFmtId="0" fontId="28" fillId="10" borderId="8" xfId="0" applyFont="1" applyFill="1" applyBorder="1" applyAlignment="1">
      <alignment horizontal="center" vertical="center" wrapText="1"/>
    </xf>
    <xf numFmtId="0" fontId="28" fillId="10" borderId="8" xfId="0" applyFont="1" applyFill="1" applyBorder="1" applyAlignment="1">
      <alignment horizontal="left" vertical="center" wrapText="1"/>
    </xf>
    <xf numFmtId="0" fontId="47" fillId="10" borderId="8" xfId="0" applyFont="1" applyFill="1" applyBorder="1" applyAlignment="1">
      <alignment horizontal="left" vertical="center" wrapText="1"/>
    </xf>
    <xf numFmtId="0" fontId="46" fillId="10" borderId="8" xfId="0" applyFont="1" applyFill="1" applyBorder="1" applyAlignment="1">
      <alignment horizontal="center" vertical="center" wrapText="1"/>
    </xf>
    <xf numFmtId="0" fontId="46" fillId="10" borderId="8" xfId="0" applyFont="1" applyFill="1" applyBorder="1" applyAlignment="1">
      <alignment horizontal="left" vertical="center" wrapText="1"/>
    </xf>
    <xf numFmtId="0" fontId="46" fillId="10" borderId="8" xfId="0" applyFont="1" applyFill="1" applyBorder="1" applyAlignment="1">
      <alignment horizontal="justify" vertical="center" wrapText="1"/>
    </xf>
    <xf numFmtId="0" fontId="28" fillId="10" borderId="8" xfId="0" applyFont="1" applyFill="1" applyBorder="1" applyAlignment="1">
      <alignment horizontal="center" vertical="center"/>
    </xf>
    <xf numFmtId="0" fontId="46" fillId="10" borderId="8" xfId="0" applyFont="1" applyFill="1" applyBorder="1" applyAlignment="1">
      <alignment horizontal="center" vertical="center"/>
    </xf>
    <xf numFmtId="0" fontId="46" fillId="10" borderId="8" xfId="0" applyFont="1" applyFill="1" applyBorder="1" applyAlignment="1">
      <alignment horizontal="left" vertical="center"/>
    </xf>
    <xf numFmtId="0" fontId="28" fillId="10" borderId="0" xfId="0" applyFont="1" applyFill="1" applyAlignment="1">
      <alignment vertical="center"/>
    </xf>
    <xf numFmtId="0" fontId="47" fillId="10" borderId="8" xfId="0" applyFont="1" applyFill="1" applyBorder="1" applyAlignment="1">
      <alignment horizontal="center" vertical="center" wrapText="1"/>
    </xf>
    <xf numFmtId="0" fontId="28" fillId="10" borderId="8" xfId="0" applyFont="1" applyFill="1" applyBorder="1" applyAlignment="1">
      <alignment horizontal="left" vertical="center"/>
    </xf>
    <xf numFmtId="0" fontId="47" fillId="10" borderId="8" xfId="0" applyFont="1" applyFill="1" applyBorder="1" applyAlignment="1">
      <alignment horizontal="justify" vertical="center" wrapText="1"/>
    </xf>
    <xf numFmtId="0" fontId="10" fillId="11" borderId="9" xfId="0" applyFont="1" applyFill="1" applyBorder="1" applyAlignment="1">
      <alignment horizontal="center" vertical="center" wrapText="1"/>
    </xf>
    <xf numFmtId="0" fontId="10" fillId="11" borderId="8" xfId="0" applyFont="1" applyFill="1" applyBorder="1"/>
    <xf numFmtId="0" fontId="17" fillId="0" borderId="8" xfId="0" applyFont="1" applyBorder="1" applyAlignment="1">
      <alignment horizontal="center" vertical="top" wrapText="1"/>
    </xf>
    <xf numFmtId="2" fontId="5" fillId="11" borderId="8" xfId="0" applyNumberFormat="1" applyFont="1" applyFill="1" applyBorder="1" applyAlignment="1">
      <alignment horizontal="center" vertical="center" wrapText="1"/>
    </xf>
    <xf numFmtId="0" fontId="7" fillId="4" borderId="8" xfId="0" applyFont="1" applyFill="1" applyBorder="1" applyAlignment="1">
      <alignment horizontal="center"/>
    </xf>
    <xf numFmtId="0" fontId="7" fillId="11" borderId="8" xfId="0" applyFont="1" applyFill="1" applyBorder="1" applyAlignment="1">
      <alignment horizontal="center" vertical="center" wrapText="1"/>
    </xf>
    <xf numFmtId="0" fontId="7" fillId="11" borderId="8" xfId="0" applyFont="1" applyFill="1" applyBorder="1" applyAlignment="1">
      <alignment horizontal="center" wrapText="1"/>
    </xf>
    <xf numFmtId="0" fontId="14" fillId="0" borderId="8" xfId="0" applyFont="1" applyBorder="1" applyAlignment="1">
      <alignment horizontal="center" vertical="top" wrapText="1"/>
    </xf>
    <xf numFmtId="0" fontId="7" fillId="4" borderId="8" xfId="0" applyFont="1" applyFill="1" applyBorder="1" applyAlignment="1">
      <alignment horizontal="center" wrapText="1"/>
    </xf>
    <xf numFmtId="0" fontId="10" fillId="0" borderId="8" xfId="0" applyFont="1" applyBorder="1" applyAlignment="1">
      <alignment vertical="top" wrapText="1"/>
    </xf>
    <xf numFmtId="0" fontId="3" fillId="4" borderId="8" xfId="0" applyFont="1" applyFill="1" applyBorder="1" applyAlignment="1">
      <alignment horizontal="center"/>
    </xf>
    <xf numFmtId="0" fontId="7" fillId="0" borderId="2" xfId="0" applyFont="1" applyBorder="1" applyAlignment="1">
      <alignment horizontal="center" vertical="top" wrapText="1"/>
    </xf>
    <xf numFmtId="0" fontId="10" fillId="0" borderId="33" xfId="0" applyFont="1" applyBorder="1" applyAlignment="1">
      <alignment horizontal="left" vertical="top" wrapText="1"/>
    </xf>
    <xf numFmtId="0" fontId="10" fillId="0" borderId="34" xfId="0" applyFont="1" applyBorder="1" applyAlignment="1">
      <alignment horizontal="center" vertical="top" wrapText="1"/>
    </xf>
    <xf numFmtId="0" fontId="5" fillId="0" borderId="35" xfId="0" applyFont="1" applyBorder="1" applyAlignment="1">
      <alignment horizontal="center" vertical="top" wrapText="1"/>
    </xf>
    <xf numFmtId="0" fontId="10" fillId="0" borderId="27" xfId="0" applyFont="1" applyBorder="1" applyAlignment="1">
      <alignment vertical="top" wrapText="1"/>
    </xf>
    <xf numFmtId="0" fontId="7" fillId="4" borderId="8" xfId="0" applyFont="1" applyFill="1" applyBorder="1" applyAlignment="1">
      <alignment wrapText="1"/>
    </xf>
    <xf numFmtId="0" fontId="14" fillId="0" borderId="32" xfId="0" applyFont="1" applyBorder="1" applyAlignment="1">
      <alignment horizontal="center" vertical="top" wrapText="1"/>
    </xf>
    <xf numFmtId="0" fontId="7" fillId="3" borderId="33" xfId="0" applyFont="1" applyFill="1" applyBorder="1" applyAlignment="1">
      <alignment horizontal="center" vertical="center" textRotation="90" wrapText="1"/>
    </xf>
    <xf numFmtId="0" fontId="10" fillId="11" borderId="34" xfId="0" applyFont="1" applyFill="1" applyBorder="1" applyAlignment="1">
      <alignment vertical="top" wrapText="1"/>
    </xf>
    <xf numFmtId="0" fontId="31" fillId="11" borderId="34" xfId="0" applyFont="1" applyFill="1" applyBorder="1" applyAlignment="1">
      <alignment horizontal="center" vertical="center" wrapText="1"/>
    </xf>
    <xf numFmtId="2" fontId="3" fillId="11" borderId="34" xfId="0" applyNumberFormat="1" applyFont="1" applyFill="1" applyBorder="1" applyAlignment="1">
      <alignment horizontal="center" vertical="center" wrapText="1"/>
    </xf>
    <xf numFmtId="0" fontId="48" fillId="0" borderId="0" xfId="0" applyFont="1" applyFill="1" applyBorder="1"/>
    <xf numFmtId="0" fontId="49" fillId="0" borderId="0" xfId="0" applyFont="1" applyFill="1" applyAlignment="1">
      <alignment vertical="center"/>
    </xf>
    <xf numFmtId="0" fontId="48" fillId="0" borderId="0" xfId="0" applyFont="1" applyFill="1"/>
    <xf numFmtId="0" fontId="50" fillId="0" borderId="9" xfId="0" applyFont="1" applyFill="1" applyBorder="1"/>
    <xf numFmtId="0" fontId="43" fillId="0" borderId="8" xfId="0" applyFont="1" applyFill="1" applyBorder="1"/>
    <xf numFmtId="0" fontId="43" fillId="0" borderId="0" xfId="0" applyFont="1" applyFill="1"/>
    <xf numFmtId="0" fontId="43" fillId="0" borderId="0" xfId="0" applyFont="1" applyAlignment="1">
      <alignment horizontal="left" vertical="center"/>
    </xf>
    <xf numFmtId="0" fontId="3" fillId="11" borderId="8" xfId="0" applyFont="1" applyFill="1" applyBorder="1" applyAlignment="1">
      <alignment horizontal="left" vertical="top" wrapText="1"/>
    </xf>
    <xf numFmtId="0" fontId="10" fillId="0" borderId="8" xfId="0" applyFont="1" applyFill="1" applyBorder="1" applyAlignment="1">
      <alignment vertical="center" wrapText="1"/>
    </xf>
    <xf numFmtId="0" fontId="31" fillId="10" borderId="13" xfId="0" applyFont="1" applyFill="1" applyBorder="1" applyAlignment="1">
      <alignment horizontal="center" vertical="top"/>
    </xf>
    <xf numFmtId="0" fontId="31" fillId="10" borderId="13" xfId="0" applyFont="1" applyFill="1" applyBorder="1" applyAlignment="1">
      <alignment horizontal="center"/>
    </xf>
    <xf numFmtId="0" fontId="30" fillId="10" borderId="13" xfId="0" applyFont="1" applyFill="1" applyBorder="1" applyAlignment="1">
      <alignment horizontal="center" vertical="top" wrapText="1"/>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10" borderId="13" xfId="0" applyFont="1" applyFill="1" applyBorder="1" applyAlignment="1">
      <alignment horizontal="center" vertical="top" wrapText="1"/>
    </xf>
    <xf numFmtId="0" fontId="31" fillId="10" borderId="8" xfId="0" applyFont="1" applyFill="1" applyBorder="1" applyAlignment="1">
      <alignment horizontal="center" vertical="top" wrapText="1"/>
    </xf>
    <xf numFmtId="0" fontId="31" fillId="10" borderId="8" xfId="0" applyFont="1" applyFill="1" applyBorder="1" applyAlignment="1">
      <alignment horizontal="center" vertical="center" wrapText="1"/>
    </xf>
    <xf numFmtId="0" fontId="10" fillId="10" borderId="8" xfId="0" applyFont="1" applyFill="1" applyBorder="1" applyAlignment="1">
      <alignment horizontal="center" vertical="center" wrapText="1"/>
    </xf>
    <xf numFmtId="0" fontId="31" fillId="0" borderId="8" xfId="0" applyFont="1" applyBorder="1" applyAlignment="1">
      <alignment horizontal="center" vertical="center" wrapText="1"/>
    </xf>
    <xf numFmtId="0" fontId="33" fillId="10" borderId="8" xfId="0" applyFont="1" applyFill="1" applyBorder="1" applyAlignment="1">
      <alignment horizontal="center" vertical="center" wrapText="1"/>
    </xf>
    <xf numFmtId="0" fontId="33" fillId="10" borderId="9" xfId="0" applyFont="1" applyFill="1" applyBorder="1" applyAlignment="1">
      <alignment horizontal="center" vertical="center" wrapText="1"/>
    </xf>
    <xf numFmtId="2" fontId="3" fillId="11" borderId="32" xfId="0" applyNumberFormat="1" applyFont="1" applyFill="1" applyBorder="1" applyAlignment="1">
      <alignment horizontal="center" vertical="center" wrapText="1"/>
    </xf>
    <xf numFmtId="0" fontId="51" fillId="0" borderId="0" xfId="0" applyFont="1"/>
    <xf numFmtId="0" fontId="54" fillId="0" borderId="8" xfId="0" applyFont="1" applyFill="1" applyBorder="1" applyAlignment="1">
      <alignment horizontal="center" wrapText="1"/>
    </xf>
    <xf numFmtId="0" fontId="51" fillId="0" borderId="8" xfId="0" applyFont="1" applyFill="1" applyBorder="1" applyAlignment="1">
      <alignment horizontal="center" wrapText="1"/>
    </xf>
    <xf numFmtId="0" fontId="55" fillId="0" borderId="8" xfId="0" applyFont="1" applyFill="1" applyBorder="1" applyAlignment="1">
      <alignment horizontal="center" wrapText="1"/>
    </xf>
    <xf numFmtId="10" fontId="51" fillId="0" borderId="8" xfId="1" applyNumberFormat="1" applyFont="1" applyFill="1" applyBorder="1" applyAlignment="1">
      <alignment horizontal="center" wrapText="1"/>
    </xf>
    <xf numFmtId="10" fontId="51" fillId="0" borderId="8" xfId="0" applyNumberFormat="1" applyFont="1" applyFill="1" applyBorder="1" applyAlignment="1">
      <alignment horizontal="center" wrapText="1"/>
    </xf>
    <xf numFmtId="10" fontId="54" fillId="0" borderId="8" xfId="1" applyNumberFormat="1" applyFont="1" applyFill="1" applyBorder="1" applyAlignment="1">
      <alignment horizontal="center" wrapText="1"/>
    </xf>
    <xf numFmtId="10" fontId="54" fillId="0" borderId="8" xfId="0" applyNumberFormat="1" applyFont="1" applyFill="1" applyBorder="1" applyAlignment="1">
      <alignment horizontal="center" wrapText="1"/>
    </xf>
    <xf numFmtId="0" fontId="54" fillId="0" borderId="8" xfId="0" applyFont="1" applyFill="1" applyBorder="1" applyAlignment="1">
      <alignment horizontal="center"/>
    </xf>
    <xf numFmtId="0" fontId="3" fillId="0" borderId="8" xfId="0" applyFont="1" applyFill="1" applyBorder="1" applyAlignment="1">
      <alignment horizontal="left" wrapText="1"/>
    </xf>
    <xf numFmtId="0" fontId="5" fillId="0" borderId="8" xfId="0" applyFont="1" applyFill="1" applyBorder="1" applyAlignment="1">
      <alignment horizontal="center" wrapText="1"/>
    </xf>
    <xf numFmtId="9" fontId="5" fillId="0" borderId="8" xfId="0" applyNumberFormat="1" applyFont="1" applyFill="1" applyBorder="1" applyAlignment="1">
      <alignment horizontal="center" wrapText="1"/>
    </xf>
    <xf numFmtId="0" fontId="3" fillId="12" borderId="8" xfId="0" applyFont="1" applyFill="1" applyBorder="1" applyAlignment="1">
      <alignment horizontal="left" wrapText="1"/>
    </xf>
    <xf numFmtId="0" fontId="5" fillId="12" borderId="8" xfId="0" applyFont="1" applyFill="1" applyBorder="1" applyAlignment="1">
      <alignment horizontal="center" wrapText="1"/>
    </xf>
    <xf numFmtId="9" fontId="5" fillId="12" borderId="8" xfId="0" applyNumberFormat="1" applyFont="1" applyFill="1" applyBorder="1" applyAlignment="1">
      <alignment horizontal="center" wrapText="1"/>
    </xf>
    <xf numFmtId="0" fontId="10" fillId="12" borderId="8" xfId="0" applyFont="1" applyFill="1" applyBorder="1" applyAlignment="1">
      <alignment vertical="top" wrapText="1"/>
    </xf>
    <xf numFmtId="0" fontId="18" fillId="12" borderId="8" xfId="0" applyFont="1" applyFill="1" applyBorder="1" applyAlignment="1">
      <alignment horizontal="center" wrapText="1"/>
    </xf>
    <xf numFmtId="49" fontId="31" fillId="0" borderId="8" xfId="0" applyNumberFormat="1" applyFont="1" applyFill="1" applyBorder="1"/>
    <xf numFmtId="49" fontId="31" fillId="10" borderId="8" xfId="0" applyNumberFormat="1" applyFont="1" applyFill="1" applyBorder="1" applyAlignment="1">
      <alignment horizontal="left" vertical="center"/>
    </xf>
    <xf numFmtId="0" fontId="31" fillId="10" borderId="8" xfId="0" applyFont="1" applyFill="1" applyBorder="1" applyAlignment="1">
      <alignment vertical="top" wrapText="1"/>
    </xf>
    <xf numFmtId="0" fontId="57" fillId="0" borderId="0" xfId="0" applyFont="1"/>
    <xf numFmtId="0" fontId="55" fillId="0" borderId="0" xfId="0" applyFont="1"/>
    <xf numFmtId="0" fontId="55" fillId="11" borderId="8" xfId="0" applyFont="1" applyFill="1" applyBorder="1" applyAlignment="1">
      <alignment horizontal="left" wrapText="1"/>
    </xf>
    <xf numFmtId="0" fontId="60" fillId="11" borderId="8" xfId="0" applyFont="1" applyFill="1" applyBorder="1" applyAlignment="1">
      <alignment horizontal="center" wrapText="1"/>
    </xf>
    <xf numFmtId="0" fontId="55" fillId="4" borderId="8" xfId="0" applyFont="1" applyFill="1" applyBorder="1" applyAlignment="1">
      <alignment horizontal="left" wrapText="1"/>
    </xf>
    <xf numFmtId="0" fontId="60" fillId="4" borderId="8" xfId="0" applyFont="1" applyFill="1" applyBorder="1" applyAlignment="1">
      <alignment horizontal="center" wrapText="1"/>
    </xf>
    <xf numFmtId="0" fontId="51" fillId="11" borderId="8" xfId="0" applyFont="1" applyFill="1" applyBorder="1" applyAlignment="1">
      <alignment vertical="top" wrapText="1"/>
    </xf>
    <xf numFmtId="0" fontId="51" fillId="4" borderId="8" xfId="0" applyFont="1" applyFill="1" applyBorder="1" applyAlignment="1">
      <alignment vertical="top" wrapText="1"/>
    </xf>
    <xf numFmtId="0" fontId="59" fillId="4" borderId="8" xfId="0" applyFont="1" applyFill="1" applyBorder="1" applyAlignment="1">
      <alignment horizontal="center" wrapText="1"/>
    </xf>
    <xf numFmtId="0" fontId="30" fillId="11" borderId="8" xfId="0" applyFont="1" applyFill="1" applyBorder="1" applyAlignment="1">
      <alignment horizontal="center" vertical="center" wrapText="1"/>
    </xf>
    <xf numFmtId="0" fontId="15" fillId="4" borderId="8" xfId="0" applyFont="1" applyFill="1" applyBorder="1" applyAlignment="1">
      <alignment horizontal="center"/>
    </xf>
    <xf numFmtId="0" fontId="3" fillId="0" borderId="31" xfId="0" applyFont="1" applyBorder="1" applyAlignment="1">
      <alignment horizontal="left" vertical="top" wrapText="1"/>
    </xf>
    <xf numFmtId="0" fontId="7" fillId="11" borderId="8" xfId="0" applyFont="1" applyFill="1" applyBorder="1" applyAlignment="1">
      <alignment horizontal="center" wrapText="1"/>
    </xf>
    <xf numFmtId="0" fontId="10" fillId="11" borderId="8" xfId="0" applyFont="1" applyFill="1" applyBorder="1" applyAlignment="1">
      <alignment horizontal="left" vertical="top" wrapText="1"/>
    </xf>
    <xf numFmtId="1" fontId="3" fillId="0" borderId="0" xfId="0" applyNumberFormat="1" applyFont="1"/>
    <xf numFmtId="0" fontId="10" fillId="11" borderId="8" xfId="0" applyFont="1" applyFill="1" applyBorder="1" applyAlignment="1">
      <alignment vertical="center" wrapText="1"/>
    </xf>
    <xf numFmtId="2" fontId="3" fillId="0" borderId="0" xfId="0" applyNumberFormat="1" applyFont="1" applyAlignment="1">
      <alignment vertical="center"/>
    </xf>
    <xf numFmtId="2" fontId="3" fillId="0" borderId="0" xfId="0" applyNumberFormat="1" applyFont="1" applyFill="1" applyAlignment="1">
      <alignment vertical="center"/>
    </xf>
    <xf numFmtId="0" fontId="12" fillId="0" borderId="0" xfId="0" applyFont="1" applyBorder="1" applyAlignment="1">
      <alignment horizontal="left" wrapText="1"/>
    </xf>
    <xf numFmtId="0" fontId="12" fillId="0" borderId="0" xfId="0" applyFont="1" applyBorder="1" applyAlignment="1">
      <alignment wrapText="1"/>
    </xf>
    <xf numFmtId="0" fontId="12" fillId="0" borderId="7" xfId="0" applyFont="1" applyBorder="1" applyAlignment="1">
      <alignment horizontal="left" wrapText="1"/>
    </xf>
    <xf numFmtId="0" fontId="12" fillId="0" borderId="7" xfId="0" applyFont="1" applyBorder="1" applyAlignment="1">
      <alignment wrapText="1"/>
    </xf>
    <xf numFmtId="0" fontId="8" fillId="0" borderId="28" xfId="0" applyFont="1" applyBorder="1" applyAlignment="1">
      <alignment horizontal="left" vertical="top" wrapText="1"/>
    </xf>
    <xf numFmtId="0" fontId="8" fillId="0" borderId="29" xfId="0" applyFont="1" applyBorder="1" applyAlignment="1">
      <alignment horizontal="left" vertical="top" wrapText="1"/>
    </xf>
    <xf numFmtId="0" fontId="8" fillId="0" borderId="28" xfId="0" applyFont="1" applyBorder="1" applyAlignment="1">
      <alignment horizontal="center" vertical="top" wrapText="1"/>
    </xf>
    <xf numFmtId="0" fontId="8" fillId="0" borderId="29" xfId="0" applyFont="1" applyBorder="1" applyAlignment="1">
      <alignment horizontal="center" vertical="top" wrapText="1"/>
    </xf>
    <xf numFmtId="0" fontId="3" fillId="0" borderId="36" xfId="0" applyFont="1" applyBorder="1" applyAlignment="1">
      <alignment horizontal="left" vertical="top" wrapText="1"/>
    </xf>
    <xf numFmtId="0" fontId="3" fillId="0" borderId="43" xfId="0" applyFont="1" applyBorder="1" applyAlignment="1">
      <alignment horizontal="left" vertical="top" wrapText="1"/>
    </xf>
    <xf numFmtId="0" fontId="3" fillId="0" borderId="31" xfId="0" applyFont="1" applyBorder="1" applyAlignment="1">
      <alignment horizontal="left" vertical="top" wrapText="1"/>
    </xf>
    <xf numFmtId="0" fontId="3" fillId="0" borderId="33" xfId="0" applyFont="1" applyBorder="1" applyAlignment="1">
      <alignment horizontal="left" vertical="top"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3" fillId="0" borderId="42" xfId="0" applyFont="1" applyBorder="1" applyAlignment="1">
      <alignment horizontal="left" vertical="top" wrapText="1"/>
    </xf>
    <xf numFmtId="0" fontId="3" fillId="0" borderId="40" xfId="0" applyFont="1" applyBorder="1" applyAlignment="1">
      <alignment horizontal="left" vertical="top" wrapText="1"/>
    </xf>
    <xf numFmtId="0" fontId="3" fillId="0" borderId="41" xfId="0" applyFont="1" applyBorder="1" applyAlignment="1">
      <alignment horizontal="left" vertical="top" wrapText="1"/>
    </xf>
    <xf numFmtId="0" fontId="7" fillId="0" borderId="30" xfId="0" applyFont="1" applyBorder="1" applyAlignment="1">
      <alignment horizontal="center" vertical="top" wrapText="1"/>
    </xf>
    <xf numFmtId="0" fontId="7" fillId="0" borderId="20" xfId="0" applyFont="1" applyBorder="1" applyAlignment="1">
      <alignment horizontal="center" vertical="top" wrapText="1"/>
    </xf>
    <xf numFmtId="0" fontId="7"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4" borderId="12" xfId="0" applyFont="1" applyFill="1" applyBorder="1" applyAlignment="1">
      <alignment horizontal="right"/>
    </xf>
    <xf numFmtId="0" fontId="3" fillId="4" borderId="11" xfId="0" applyFont="1" applyFill="1" applyBorder="1" applyAlignment="1">
      <alignment horizontal="right"/>
    </xf>
    <xf numFmtId="0" fontId="8" fillId="11" borderId="9" xfId="0" applyFont="1" applyFill="1" applyBorder="1" applyAlignment="1">
      <alignment horizontal="left" vertical="center" wrapText="1"/>
    </xf>
    <xf numFmtId="0" fontId="3" fillId="11" borderId="13" xfId="0" applyFont="1" applyFill="1" applyBorder="1" applyAlignment="1">
      <alignment horizontal="left" wrapText="1"/>
    </xf>
    <xf numFmtId="0" fontId="3" fillId="11" borderId="10" xfId="0" applyFont="1" applyFill="1" applyBorder="1" applyAlignment="1">
      <alignment horizontal="left" wrapText="1"/>
    </xf>
    <xf numFmtId="0" fontId="7" fillId="0" borderId="8" xfId="0" applyFont="1" applyBorder="1" applyAlignment="1">
      <alignment horizontal="center" wrapText="1"/>
    </xf>
    <xf numFmtId="0" fontId="3" fillId="0" borderId="25" xfId="0" applyFont="1" applyBorder="1" applyAlignment="1">
      <alignment horizontal="center"/>
    </xf>
    <xf numFmtId="0" fontId="13" fillId="0" borderId="7" xfId="0" applyFont="1" applyBorder="1" applyAlignment="1">
      <alignment horizontal="center" vertical="center" wrapText="1"/>
    </xf>
    <xf numFmtId="0" fontId="7" fillId="0" borderId="12" xfId="0" applyFont="1" applyBorder="1" applyAlignment="1">
      <alignment horizontal="center" wrapText="1"/>
    </xf>
    <xf numFmtId="0" fontId="7" fillId="0" borderId="8" xfId="0" applyFont="1" applyBorder="1" applyAlignment="1">
      <alignment horizontal="center" vertical="top" wrapText="1"/>
    </xf>
    <xf numFmtId="0" fontId="7" fillId="0" borderId="9" xfId="0" applyFont="1" applyBorder="1" applyAlignment="1">
      <alignment wrapText="1"/>
    </xf>
    <xf numFmtId="0" fontId="7" fillId="0" borderId="13" xfId="0" applyFont="1" applyBorder="1" applyAlignment="1">
      <alignment wrapText="1"/>
    </xf>
    <xf numFmtId="0" fontId="7" fillId="0" borderId="10" xfId="0" applyFont="1" applyBorder="1" applyAlignment="1">
      <alignment wrapText="1"/>
    </xf>
    <xf numFmtId="0" fontId="7" fillId="11" borderId="9" xfId="0" applyFont="1" applyFill="1" applyBorder="1" applyAlignment="1">
      <alignment vertical="center" wrapText="1"/>
    </xf>
    <xf numFmtId="0" fontId="7" fillId="11" borderId="13" xfId="0" applyFont="1" applyFill="1" applyBorder="1" applyAlignment="1">
      <alignment vertical="center" wrapText="1"/>
    </xf>
    <xf numFmtId="0" fontId="7" fillId="11" borderId="13" xfId="0" applyFont="1" applyFill="1" applyBorder="1" applyAlignment="1">
      <alignment wrapText="1"/>
    </xf>
    <xf numFmtId="0" fontId="3" fillId="13" borderId="9" xfId="0" applyFont="1" applyFill="1" applyBorder="1" applyAlignment="1">
      <alignment vertical="center" wrapText="1"/>
    </xf>
    <xf numFmtId="0" fontId="3" fillId="13" borderId="13" xfId="0" applyFont="1" applyFill="1" applyBorder="1" applyAlignment="1">
      <alignment vertical="center" wrapText="1"/>
    </xf>
    <xf numFmtId="0" fontId="3" fillId="13" borderId="9" xfId="0" applyFont="1" applyFill="1" applyBorder="1" applyAlignment="1">
      <alignment horizontal="left" vertical="center" wrapText="1"/>
    </xf>
    <xf numFmtId="0" fontId="3" fillId="13" borderId="13" xfId="0" applyFont="1" applyFill="1" applyBorder="1" applyAlignment="1">
      <alignment horizontal="left" vertical="center" wrapText="1"/>
    </xf>
    <xf numFmtId="0" fontId="3" fillId="4" borderId="8" xfId="0" applyFont="1" applyFill="1" applyBorder="1" applyAlignment="1">
      <alignment horizontal="right"/>
    </xf>
    <xf numFmtId="0" fontId="7" fillId="11" borderId="8" xfId="0" applyFont="1" applyFill="1" applyBorder="1" applyAlignment="1">
      <alignment horizontal="center" vertical="center" wrapText="1"/>
    </xf>
    <xf numFmtId="0" fontId="7" fillId="11" borderId="8" xfId="0" applyFont="1" applyFill="1" applyBorder="1" applyAlignment="1">
      <alignment horizontal="center" wrapText="1"/>
    </xf>
    <xf numFmtId="0" fontId="13" fillId="0" borderId="0" xfId="0" applyFont="1" applyBorder="1" applyAlignment="1"/>
    <xf numFmtId="0" fontId="7" fillId="0" borderId="14" xfId="0" applyFont="1" applyBorder="1" applyAlignment="1">
      <alignment horizontal="center" wrapText="1"/>
    </xf>
    <xf numFmtId="0" fontId="7" fillId="0" borderId="25" xfId="0" applyFont="1" applyBorder="1" applyAlignment="1">
      <alignment horizontal="center" wrapText="1"/>
    </xf>
    <xf numFmtId="0" fontId="7" fillId="0" borderId="16" xfId="0" applyFont="1" applyBorder="1" applyAlignment="1">
      <alignment horizontal="center" wrapText="1"/>
    </xf>
    <xf numFmtId="0" fontId="7" fillId="0" borderId="22" xfId="0" applyFont="1" applyBorder="1" applyAlignment="1">
      <alignment horizontal="center" wrapText="1"/>
    </xf>
    <xf numFmtId="0" fontId="7" fillId="0" borderId="15" xfId="0" applyFont="1" applyBorder="1" applyAlignment="1">
      <alignment horizontal="center" wrapText="1"/>
    </xf>
    <xf numFmtId="0" fontId="7" fillId="0" borderId="23" xfId="0" applyFont="1" applyBorder="1" applyAlignment="1">
      <alignment horizontal="center" wrapText="1"/>
    </xf>
    <xf numFmtId="0" fontId="7" fillId="0" borderId="0" xfId="0" applyFont="1" applyFill="1" applyBorder="1" applyAlignment="1">
      <alignment horizontal="center" wrapText="1"/>
    </xf>
    <xf numFmtId="0" fontId="3" fillId="0" borderId="0" xfId="0" applyFont="1" applyAlignment="1">
      <alignment horizontal="center" wrapText="1"/>
    </xf>
    <xf numFmtId="0" fontId="13" fillId="0" borderId="0" xfId="0" applyFont="1" applyAlignment="1"/>
    <xf numFmtId="2" fontId="7" fillId="11" borderId="8" xfId="0" applyNumberFormat="1" applyFont="1" applyFill="1" applyBorder="1" applyAlignment="1">
      <alignment horizontal="left" vertical="center" wrapText="1"/>
    </xf>
    <xf numFmtId="0" fontId="7" fillId="0" borderId="8" xfId="0" applyFont="1" applyBorder="1" applyAlignment="1">
      <alignment horizontal="center" textRotation="90" wrapText="1"/>
    </xf>
    <xf numFmtId="0" fontId="13" fillId="0" borderId="15" xfId="0" applyFont="1" applyBorder="1" applyAlignment="1">
      <alignment horizontal="center" wrapText="1"/>
    </xf>
    <xf numFmtId="0" fontId="7" fillId="11" borderId="9" xfId="0" applyFont="1" applyFill="1" applyBorder="1" applyAlignment="1">
      <alignment horizontal="left" vertical="center" wrapText="1"/>
    </xf>
    <xf numFmtId="0" fontId="7" fillId="11" borderId="13" xfId="0" applyFont="1" applyFill="1" applyBorder="1" applyAlignment="1">
      <alignment horizontal="left" vertical="center" wrapText="1"/>
    </xf>
    <xf numFmtId="0" fontId="7" fillId="0" borderId="9" xfId="0" applyFont="1" applyBorder="1" applyAlignment="1">
      <alignment horizontal="center" wrapText="1"/>
    </xf>
    <xf numFmtId="0" fontId="7" fillId="0" borderId="10" xfId="0" applyFont="1" applyBorder="1" applyAlignment="1">
      <alignment horizontal="center" wrapText="1"/>
    </xf>
    <xf numFmtId="0" fontId="7" fillId="0" borderId="16" xfId="0" applyFont="1" applyBorder="1" applyAlignment="1">
      <alignment horizontal="center"/>
    </xf>
    <xf numFmtId="0" fontId="7" fillId="0" borderId="23" xfId="0" applyFont="1" applyBorder="1" applyAlignment="1">
      <alignment horizontal="center"/>
    </xf>
    <xf numFmtId="0" fontId="12" fillId="0" borderId="15" xfId="0" applyFont="1" applyBorder="1" applyAlignment="1">
      <alignment horizontal="center" wrapText="1"/>
    </xf>
    <xf numFmtId="0" fontId="7" fillId="11" borderId="8" xfId="0" applyFont="1" applyFill="1" applyBorder="1" applyAlignment="1">
      <alignment horizontal="left" vertical="center" wrapText="1"/>
    </xf>
    <xf numFmtId="0" fontId="14" fillId="0" borderId="8" xfId="0" applyFont="1" applyBorder="1" applyAlignment="1">
      <alignment horizontal="center" vertical="top" wrapText="1"/>
    </xf>
    <xf numFmtId="0" fontId="7" fillId="0" borderId="21" xfId="0" applyFont="1" applyBorder="1" applyAlignment="1">
      <alignment horizontal="center" wrapText="1"/>
    </xf>
    <xf numFmtId="0" fontId="7" fillId="0" borderId="11" xfId="0" applyFont="1" applyBorder="1" applyAlignment="1">
      <alignment horizontal="center" wrapText="1"/>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1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5" xfId="0" applyFont="1" applyBorder="1" applyAlignment="1">
      <alignment horizontal="center" vertical="center" wrapText="1"/>
    </xf>
    <xf numFmtId="0" fontId="7" fillId="0" borderId="8" xfId="0" applyFont="1" applyBorder="1" applyAlignment="1">
      <alignment horizontal="center"/>
    </xf>
    <xf numFmtId="0" fontId="7" fillId="0" borderId="0" xfId="0" applyFont="1" applyBorder="1" applyAlignment="1">
      <alignment horizont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22" fillId="0" borderId="15" xfId="0" applyFont="1" applyBorder="1" applyAlignment="1">
      <alignment horizontal="center" wrapText="1"/>
    </xf>
    <xf numFmtId="0" fontId="16" fillId="0" borderId="9" xfId="0" applyFont="1" applyBorder="1" applyAlignment="1">
      <alignment horizontal="justify" vertical="center" wrapText="1"/>
    </xf>
    <xf numFmtId="0" fontId="16" fillId="0" borderId="10" xfId="0" applyFont="1" applyBorder="1" applyAlignment="1">
      <alignment horizontal="justify" vertical="center" wrapText="1"/>
    </xf>
    <xf numFmtId="0" fontId="16" fillId="0" borderId="8" xfId="0" applyFont="1" applyBorder="1" applyAlignment="1">
      <alignment horizontal="center" vertical="top" wrapText="1"/>
    </xf>
    <xf numFmtId="0" fontId="12" fillId="0" borderId="8" xfId="0" applyFont="1" applyBorder="1" applyAlignment="1">
      <alignment horizontal="left" wrapText="1"/>
    </xf>
    <xf numFmtId="0" fontId="12" fillId="0" borderId="8" xfId="0" applyFont="1" applyBorder="1" applyAlignment="1">
      <alignment wrapText="1"/>
    </xf>
    <xf numFmtId="0" fontId="7" fillId="0" borderId="8" xfId="0" applyFont="1" applyBorder="1" applyAlignment="1">
      <alignment wrapText="1"/>
    </xf>
    <xf numFmtId="0" fontId="7" fillId="11" borderId="8" xfId="0" applyFont="1" applyFill="1" applyBorder="1" applyAlignment="1">
      <alignment vertical="center" wrapText="1"/>
    </xf>
    <xf numFmtId="0" fontId="20" fillId="0" borderId="0" xfId="0" applyFont="1" applyBorder="1" applyAlignment="1"/>
    <xf numFmtId="0" fontId="12" fillId="0" borderId="0" xfId="0" applyFont="1" applyBorder="1" applyAlignment="1"/>
    <xf numFmtId="0" fontId="7" fillId="11" borderId="10" xfId="0" applyFont="1" applyFill="1" applyBorder="1" applyAlignment="1">
      <alignment horizontal="left" vertical="center" wrapText="1"/>
    </xf>
    <xf numFmtId="0" fontId="7" fillId="0" borderId="9" xfId="0" applyFont="1" applyBorder="1" applyAlignment="1">
      <alignment horizontal="center" textRotation="90" wrapText="1"/>
    </xf>
    <xf numFmtId="0" fontId="7" fillId="0" borderId="10" xfId="0" applyFont="1" applyBorder="1" applyAlignment="1">
      <alignment horizontal="center" textRotation="90" wrapText="1"/>
    </xf>
    <xf numFmtId="0" fontId="3" fillId="11" borderId="9" xfId="0" applyFont="1" applyFill="1" applyBorder="1" applyAlignment="1">
      <alignment horizontal="center" vertical="center" wrapText="1"/>
    </xf>
    <xf numFmtId="0" fontId="3" fillId="11" borderId="10" xfId="0" applyFont="1" applyFill="1" applyBorder="1" applyAlignment="1">
      <alignment horizontal="center" vertical="center" wrapText="1"/>
    </xf>
    <xf numFmtId="0" fontId="20" fillId="0" borderId="15" xfId="0" applyFont="1" applyBorder="1" applyAlignment="1"/>
    <xf numFmtId="0" fontId="12" fillId="0" borderId="15" xfId="0" applyFont="1" applyBorder="1" applyAlignment="1"/>
    <xf numFmtId="0" fontId="3" fillId="0" borderId="8" xfId="0" applyFont="1" applyBorder="1" applyAlignment="1">
      <alignment vertical="top" wrapText="1"/>
    </xf>
    <xf numFmtId="0" fontId="3" fillId="11" borderId="10" xfId="0" applyFont="1" applyFill="1" applyBorder="1" applyAlignment="1">
      <alignment vertical="center" wrapText="1"/>
    </xf>
    <xf numFmtId="0" fontId="3" fillId="11" borderId="8" xfId="0" applyFont="1" applyFill="1" applyBorder="1" applyAlignment="1">
      <alignment vertical="center" wrapText="1"/>
    </xf>
    <xf numFmtId="0" fontId="7" fillId="2" borderId="8" xfId="0" applyFont="1" applyFill="1" applyBorder="1" applyAlignment="1">
      <alignment horizontal="center" vertical="top" wrapText="1"/>
    </xf>
    <xf numFmtId="0" fontId="7" fillId="11" borderId="12" xfId="0" applyFont="1" applyFill="1" applyBorder="1" applyAlignment="1">
      <alignment horizontal="left" vertical="center" wrapText="1"/>
    </xf>
    <xf numFmtId="0" fontId="10" fillId="11" borderId="9" xfId="0" applyFont="1" applyFill="1" applyBorder="1" applyAlignment="1">
      <alignment horizontal="left" vertical="top" wrapText="1"/>
    </xf>
    <xf numFmtId="0" fontId="0" fillId="0" borderId="13" xfId="0" applyBorder="1" applyAlignment="1">
      <alignment horizontal="left" vertical="top" wrapText="1"/>
    </xf>
    <xf numFmtId="0" fontId="0" fillId="0" borderId="10" xfId="0" applyBorder="1" applyAlignment="1">
      <alignment horizontal="left" vertical="top" wrapText="1"/>
    </xf>
    <xf numFmtId="0" fontId="10" fillId="11" borderId="13" xfId="0" applyFont="1" applyFill="1" applyBorder="1" applyAlignment="1">
      <alignment horizontal="left" vertical="top" wrapText="1"/>
    </xf>
    <xf numFmtId="0" fontId="18" fillId="4" borderId="8" xfId="0" applyFont="1" applyFill="1" applyBorder="1" applyAlignment="1">
      <alignment horizontal="center" vertical="top" wrapText="1"/>
    </xf>
    <xf numFmtId="0" fontId="3" fillId="11" borderId="9" xfId="0" applyFont="1" applyFill="1" applyBorder="1" applyAlignment="1">
      <alignment vertical="center" wrapText="1"/>
    </xf>
    <xf numFmtId="0" fontId="3" fillId="11" borderId="13" xfId="0" applyFont="1" applyFill="1" applyBorder="1" applyAlignment="1">
      <alignment vertical="center" wrapText="1"/>
    </xf>
    <xf numFmtId="0" fontId="10" fillId="11" borderId="8" xfId="0" applyFont="1" applyFill="1" applyBorder="1" applyAlignment="1">
      <alignment horizontal="left" vertical="top" wrapText="1"/>
    </xf>
    <xf numFmtId="0" fontId="7" fillId="0" borderId="8" xfId="0" applyFont="1" applyBorder="1" applyAlignment="1">
      <alignment horizontal="center" vertical="center"/>
    </xf>
    <xf numFmtId="0" fontId="7" fillId="11" borderId="25" xfId="0" applyFont="1" applyFill="1" applyBorder="1" applyAlignment="1">
      <alignment horizontal="center" vertical="center" wrapText="1"/>
    </xf>
    <xf numFmtId="0" fontId="7" fillId="11" borderId="0"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 fillId="0" borderId="15" xfId="0" applyFont="1" applyBorder="1" applyAlignment="1">
      <alignment horizontal="center" wrapText="1"/>
    </xf>
    <xf numFmtId="0" fontId="7" fillId="0" borderId="27" xfId="0" applyFont="1" applyBorder="1" applyAlignment="1">
      <alignment horizontal="center" wrapText="1"/>
    </xf>
    <xf numFmtId="0" fontId="18" fillId="0" borderId="27" xfId="0" applyFont="1" applyBorder="1" applyAlignment="1">
      <alignment horizontal="center" vertical="top" wrapText="1"/>
    </xf>
    <xf numFmtId="0" fontId="18" fillId="0" borderId="37" xfId="0" applyFont="1" applyBorder="1" applyAlignment="1">
      <alignment horizontal="center" vertical="top" wrapText="1"/>
    </xf>
    <xf numFmtId="0" fontId="3" fillId="0" borderId="8" xfId="0" applyFont="1" applyBorder="1" applyAlignment="1">
      <alignment horizontal="center" vertical="top" wrapText="1"/>
    </xf>
    <xf numFmtId="0" fontId="7" fillId="0" borderId="36" xfId="0" applyFont="1" applyBorder="1" applyAlignment="1">
      <alignment horizontal="left" vertical="center" textRotation="90" wrapText="1"/>
    </xf>
    <xf numFmtId="0" fontId="7" fillId="0" borderId="31" xfId="0" applyFont="1" applyBorder="1" applyAlignment="1">
      <alignment horizontal="left" vertical="center" textRotation="90" wrapText="1"/>
    </xf>
    <xf numFmtId="0" fontId="7" fillId="3" borderId="31" xfId="0" applyFont="1" applyFill="1" applyBorder="1" applyAlignment="1">
      <alignment horizontal="center" vertical="center" textRotation="90" wrapText="1"/>
    </xf>
    <xf numFmtId="2" fontId="55" fillId="0" borderId="8" xfId="0" applyNumberFormat="1" applyFont="1" applyFill="1" applyBorder="1" applyAlignment="1">
      <alignment vertical="center" wrapText="1"/>
    </xf>
    <xf numFmtId="2" fontId="55" fillId="0" borderId="9" xfId="0" applyNumberFormat="1" applyFont="1" applyFill="1" applyBorder="1" applyAlignment="1">
      <alignment horizontal="left" vertical="center" wrapText="1"/>
    </xf>
    <xf numFmtId="2" fontId="55" fillId="0" borderId="10" xfId="0" applyNumberFormat="1" applyFont="1" applyFill="1" applyBorder="1" applyAlignment="1">
      <alignment horizontal="left" vertical="center" wrapText="1"/>
    </xf>
    <xf numFmtId="0" fontId="51" fillId="0" borderId="8" xfId="0" applyFont="1" applyFill="1" applyBorder="1" applyAlignment="1">
      <alignment vertical="center" wrapText="1"/>
    </xf>
    <xf numFmtId="2" fontId="51" fillId="0" borderId="8" xfId="0" applyNumberFormat="1" applyFont="1" applyFill="1" applyBorder="1" applyAlignment="1">
      <alignment horizontal="center" vertical="center" wrapText="1"/>
    </xf>
    <xf numFmtId="0" fontId="51" fillId="0" borderId="8" xfId="0" applyFont="1" applyFill="1" applyBorder="1" applyAlignment="1">
      <alignment horizontal="left" vertical="center" wrapText="1"/>
    </xf>
    <xf numFmtId="2" fontId="51" fillId="0" borderId="8" xfId="0" applyNumberFormat="1" applyFont="1" applyFill="1" applyBorder="1" applyAlignment="1">
      <alignment vertical="center" wrapText="1"/>
    </xf>
    <xf numFmtId="0" fontId="54" fillId="0" borderId="8" xfId="0" applyFont="1" applyFill="1" applyBorder="1" applyAlignment="1">
      <alignment horizontal="center"/>
    </xf>
    <xf numFmtId="0" fontId="51" fillId="0" borderId="8" xfId="0" applyFont="1" applyFill="1" applyBorder="1" applyAlignment="1">
      <alignment horizontal="center"/>
    </xf>
    <xf numFmtId="0" fontId="52" fillId="0" borderId="0" xfId="0" applyFont="1" applyBorder="1" applyAlignment="1">
      <alignment wrapText="1"/>
    </xf>
    <xf numFmtId="0" fontId="51" fillId="0" borderId="8" xfId="0" applyFont="1" applyBorder="1" applyAlignment="1">
      <alignment vertical="top" wrapText="1"/>
    </xf>
    <xf numFmtId="0" fontId="54" fillId="0" borderId="8" xfId="0" applyFont="1" applyFill="1" applyBorder="1" applyAlignment="1">
      <alignment horizontal="center" wrapText="1"/>
    </xf>
    <xf numFmtId="0" fontId="51" fillId="0" borderId="8" xfId="0" applyFont="1" applyFill="1" applyBorder="1" applyAlignment="1">
      <alignment horizontal="center" vertical="center" textRotation="90" wrapText="1"/>
    </xf>
    <xf numFmtId="0" fontId="51" fillId="0" borderId="9" xfId="0" applyFont="1" applyFill="1" applyBorder="1" applyAlignment="1">
      <alignment horizontal="center" vertical="center" wrapText="1"/>
    </xf>
    <xf numFmtId="0" fontId="51" fillId="0" borderId="13" xfId="0" applyFont="1" applyFill="1" applyBorder="1" applyAlignment="1">
      <alignment horizontal="center" vertical="center" wrapText="1"/>
    </xf>
    <xf numFmtId="0" fontId="51" fillId="0" borderId="10" xfId="0" applyFont="1" applyFill="1" applyBorder="1" applyAlignment="1">
      <alignment horizontal="center" vertical="center" wrapText="1"/>
    </xf>
    <xf numFmtId="0" fontId="18" fillId="10" borderId="8" xfId="0" applyFont="1" applyFill="1" applyBorder="1" applyAlignment="1">
      <alignment horizontal="center" wrapText="1"/>
    </xf>
    <xf numFmtId="0" fontId="20" fillId="0" borderId="15" xfId="0" applyFont="1" applyBorder="1" applyAlignment="1">
      <alignment horizontal="center" vertical="center" wrapText="1"/>
    </xf>
    <xf numFmtId="0" fontId="7" fillId="0" borderId="8" xfId="0" applyFont="1" applyFill="1" applyBorder="1" applyAlignment="1">
      <alignment vertical="center" wrapText="1"/>
    </xf>
    <xf numFmtId="0" fontId="7" fillId="0" borderId="8" xfId="0" applyFont="1" applyBorder="1" applyAlignment="1">
      <alignment vertical="top" wrapText="1"/>
    </xf>
    <xf numFmtId="0" fontId="18" fillId="10" borderId="8" xfId="0" applyFont="1" applyFill="1" applyBorder="1" applyAlignment="1">
      <alignment horizontal="center" vertical="top" wrapText="1"/>
    </xf>
    <xf numFmtId="0" fontId="58" fillId="0" borderId="8" xfId="0" applyFont="1" applyBorder="1" applyAlignment="1">
      <alignment vertical="top" wrapText="1"/>
    </xf>
    <xf numFmtId="0" fontId="59" fillId="10" borderId="8" xfId="0" applyFont="1" applyFill="1" applyBorder="1" applyAlignment="1">
      <alignment horizontal="center" vertical="top" wrapText="1"/>
    </xf>
    <xf numFmtId="0" fontId="56" fillId="10" borderId="8" xfId="0" applyFont="1" applyFill="1" applyBorder="1" applyAlignment="1">
      <alignment horizontal="center" wrapText="1"/>
    </xf>
    <xf numFmtId="0" fontId="58" fillId="3" borderId="8" xfId="0" applyFont="1" applyFill="1" applyBorder="1" applyAlignment="1">
      <alignment vertical="center" wrapText="1"/>
    </xf>
    <xf numFmtId="0" fontId="31" fillId="10" borderId="9" xfId="0" applyFont="1" applyFill="1" applyBorder="1" applyAlignment="1">
      <alignment horizontal="center" vertical="top" wrapText="1"/>
    </xf>
    <xf numFmtId="0" fontId="31" fillId="10" borderId="13" xfId="0" applyFont="1" applyFill="1" applyBorder="1" applyAlignment="1">
      <alignment horizontal="center" vertical="top" wrapText="1"/>
    </xf>
    <xf numFmtId="0" fontId="31" fillId="10" borderId="10" xfId="0" applyFont="1" applyFill="1" applyBorder="1" applyAlignment="1">
      <alignment horizontal="center" vertical="top" wrapText="1"/>
    </xf>
    <xf numFmtId="0" fontId="31" fillId="10" borderId="9" xfId="2" applyFont="1" applyFill="1" applyBorder="1" applyAlignment="1">
      <alignment horizontal="center" vertical="top" wrapText="1"/>
    </xf>
    <xf numFmtId="0" fontId="31" fillId="10" borderId="13" xfId="2" applyFont="1" applyFill="1" applyBorder="1" applyAlignment="1">
      <alignment horizontal="center" vertical="top" wrapText="1"/>
    </xf>
    <xf numFmtId="0" fontId="31" fillId="10" borderId="10" xfId="2" applyFont="1" applyFill="1" applyBorder="1" applyAlignment="1">
      <alignment horizontal="center" vertical="top" wrapText="1"/>
    </xf>
    <xf numFmtId="0" fontId="30" fillId="10" borderId="9" xfId="0" applyFont="1" applyFill="1" applyBorder="1" applyAlignment="1">
      <alignment horizontal="center" vertical="top" wrapText="1"/>
    </xf>
    <xf numFmtId="0" fontId="30" fillId="10" borderId="13" xfId="0" applyFont="1" applyFill="1" applyBorder="1" applyAlignment="1">
      <alignment horizontal="center" vertical="top" wrapText="1"/>
    </xf>
    <xf numFmtId="0" fontId="30" fillId="10" borderId="10" xfId="0" applyFont="1" applyFill="1" applyBorder="1" applyAlignment="1">
      <alignment horizontal="center" vertical="top" wrapText="1"/>
    </xf>
    <xf numFmtId="0" fontId="31" fillId="10" borderId="8" xfId="0" applyFont="1" applyFill="1" applyBorder="1" applyAlignment="1">
      <alignment horizontal="center" vertical="top" wrapText="1"/>
    </xf>
    <xf numFmtId="0" fontId="31" fillId="10" borderId="8" xfId="0" applyFont="1" applyFill="1" applyBorder="1" applyAlignment="1">
      <alignment horizontal="center" vertical="top"/>
    </xf>
    <xf numFmtId="0" fontId="31" fillId="10" borderId="9" xfId="0" applyFont="1" applyFill="1" applyBorder="1" applyAlignment="1">
      <alignment horizontal="center" vertical="top"/>
    </xf>
    <xf numFmtId="0" fontId="31" fillId="10" borderId="8" xfId="0" applyFont="1" applyFill="1" applyBorder="1" applyAlignment="1">
      <alignment horizontal="center" vertical="center" wrapText="1"/>
    </xf>
    <xf numFmtId="0" fontId="31" fillId="10" borderId="24" xfId="0" applyFont="1" applyFill="1" applyBorder="1" applyAlignment="1">
      <alignment horizontal="center"/>
    </xf>
    <xf numFmtId="0" fontId="31" fillId="10" borderId="13" xfId="0" applyFont="1" applyFill="1" applyBorder="1" applyAlignment="1">
      <alignment horizontal="center" vertical="top"/>
    </xf>
    <xf numFmtId="0" fontId="31" fillId="10" borderId="10" xfId="0" applyFont="1" applyFill="1" applyBorder="1" applyAlignment="1">
      <alignment horizontal="center" vertical="top"/>
    </xf>
    <xf numFmtId="0" fontId="31" fillId="0" borderId="8" xfId="0" applyFont="1" applyBorder="1" applyAlignment="1">
      <alignment horizontal="center" vertical="top"/>
    </xf>
    <xf numFmtId="0" fontId="30" fillId="0" borderId="8" xfId="0" applyFont="1" applyBorder="1" applyAlignment="1">
      <alignment horizontal="center" vertical="top"/>
    </xf>
    <xf numFmtId="0" fontId="30" fillId="0" borderId="8" xfId="0" applyFont="1" applyBorder="1" applyAlignment="1">
      <alignment horizontal="center" vertical="top" wrapText="1"/>
    </xf>
    <xf numFmtId="0" fontId="31" fillId="0" borderId="9" xfId="0" applyFont="1" applyBorder="1" applyAlignment="1">
      <alignment horizontal="center" vertical="top" wrapText="1"/>
    </xf>
    <xf numFmtId="0" fontId="31" fillId="0" borderId="13" xfId="0" applyFont="1" applyBorder="1" applyAlignment="1">
      <alignment horizontal="center" vertical="top" wrapText="1"/>
    </xf>
    <xf numFmtId="0" fontId="31" fillId="0" borderId="10" xfId="0" applyFont="1" applyBorder="1" applyAlignment="1">
      <alignment horizontal="center" vertical="top" wrapText="1"/>
    </xf>
    <xf numFmtId="0" fontId="31" fillId="10" borderId="9" xfId="0" applyFont="1" applyFill="1" applyBorder="1" applyAlignment="1">
      <alignment horizontal="center"/>
    </xf>
    <xf numFmtId="0" fontId="31" fillId="10" borderId="13" xfId="0" applyFont="1" applyFill="1" applyBorder="1" applyAlignment="1">
      <alignment horizontal="center"/>
    </xf>
    <xf numFmtId="0" fontId="31" fillId="10" borderId="10" xfId="0" applyFont="1" applyFill="1" applyBorder="1" applyAlignment="1">
      <alignment horizontal="center"/>
    </xf>
    <xf numFmtId="0" fontId="31" fillId="0" borderId="14" xfId="0" applyFont="1" applyBorder="1" applyAlignment="1">
      <alignment horizontal="center" vertical="top"/>
    </xf>
    <xf numFmtId="0" fontId="31" fillId="0" borderId="26" xfId="0" applyFont="1" applyBorder="1" applyAlignment="1">
      <alignment horizontal="center" vertical="top"/>
    </xf>
    <xf numFmtId="0" fontId="31" fillId="0" borderId="22" xfId="0" applyFont="1" applyBorder="1" applyAlignment="1">
      <alignment horizontal="center" vertical="top"/>
    </xf>
    <xf numFmtId="0" fontId="31" fillId="0" borderId="8" xfId="0" applyFont="1" applyBorder="1" applyAlignment="1">
      <alignment horizontal="center" vertical="top" wrapText="1"/>
    </xf>
    <xf numFmtId="0" fontId="31" fillId="10" borderId="9"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0" xfId="0" applyFont="1" applyFill="1" applyBorder="1" applyAlignment="1">
      <alignment horizontal="center" vertical="center"/>
    </xf>
    <xf numFmtId="0" fontId="30" fillId="10" borderId="9" xfId="0" applyFont="1" applyFill="1" applyBorder="1" applyAlignment="1">
      <alignment horizontal="center" vertical="top"/>
    </xf>
    <xf numFmtId="0" fontId="30" fillId="10" borderId="13" xfId="0" applyFont="1" applyFill="1" applyBorder="1" applyAlignment="1">
      <alignment horizontal="center" vertical="top"/>
    </xf>
    <xf numFmtId="0" fontId="30" fillId="10" borderId="10" xfId="0" applyFont="1" applyFill="1" applyBorder="1" applyAlignment="1">
      <alignment horizontal="center" vertical="top"/>
    </xf>
    <xf numFmtId="0" fontId="5" fillId="10" borderId="8" xfId="0" applyFont="1" applyFill="1" applyBorder="1" applyAlignment="1">
      <alignment horizontal="center" vertical="center" wrapText="1"/>
    </xf>
    <xf numFmtId="0" fontId="3" fillId="0" borderId="8" xfId="0" applyFont="1" applyBorder="1" applyAlignment="1">
      <alignment horizontal="center" vertical="center"/>
    </xf>
    <xf numFmtId="0" fontId="3" fillId="10" borderId="8" xfId="0" applyFont="1" applyFill="1" applyBorder="1" applyAlignment="1">
      <alignment horizontal="center" vertical="center" wrapText="1"/>
    </xf>
    <xf numFmtId="0" fontId="10" fillId="10" borderId="8" xfId="0" applyFont="1" applyFill="1" applyBorder="1" applyAlignment="1">
      <alignment horizontal="center" vertical="center" wrapText="1"/>
    </xf>
    <xf numFmtId="0" fontId="31" fillId="0" borderId="8" xfId="0" applyFont="1" applyBorder="1" applyAlignment="1">
      <alignment horizontal="center" vertical="center" wrapText="1"/>
    </xf>
    <xf numFmtId="0" fontId="28" fillId="0" borderId="8" xfId="0" applyFont="1" applyBorder="1" applyAlignment="1">
      <alignment horizontal="center" vertical="top"/>
    </xf>
    <xf numFmtId="0" fontId="29" fillId="0" borderId="8" xfId="0" applyFont="1" applyBorder="1" applyAlignment="1">
      <alignment horizontal="center" vertical="top"/>
    </xf>
    <xf numFmtId="0" fontId="33" fillId="10" borderId="8" xfId="0" applyFont="1" applyFill="1" applyBorder="1" applyAlignment="1">
      <alignment horizontal="center" vertical="center" wrapText="1"/>
    </xf>
    <xf numFmtId="0" fontId="33" fillId="10" borderId="9" xfId="0" applyFont="1" applyFill="1" applyBorder="1" applyAlignment="1">
      <alignment horizontal="center" vertical="center" wrapText="1"/>
    </xf>
  </cellXfs>
  <cellStyles count="25">
    <cellStyle name="Excel Built-in Normal" xfId="24"/>
    <cellStyle name="Normal" xfId="0" builtinId="0"/>
    <cellStyle name="Normal 10" xfId="22"/>
    <cellStyle name="Normal 11" xfId="23"/>
    <cellStyle name="Normál 13" xfId="3"/>
    <cellStyle name="Normal 2" xfId="9"/>
    <cellStyle name="Normál 2" xfId="12"/>
    <cellStyle name="Normál 2 2" xfId="2"/>
    <cellStyle name="Normál 2 2 2" xfId="17"/>
    <cellStyle name="Normál 2 3" xfId="18"/>
    <cellStyle name="Normál 2 4" xfId="19"/>
    <cellStyle name="Normal 3" xfId="7"/>
    <cellStyle name="Normal 3 2" xfId="10"/>
    <cellStyle name="Normal 4" xfId="11"/>
    <cellStyle name="Normal 5" xfId="5"/>
    <cellStyle name="Normal 5 2" xfId="13"/>
    <cellStyle name="Normal 6" xfId="14"/>
    <cellStyle name="Normal 7" xfId="4"/>
    <cellStyle name="Normal 7 2" xfId="8"/>
    <cellStyle name="Normal 7 3" xfId="15"/>
    <cellStyle name="Normal 8" xfId="20"/>
    <cellStyle name="Normal 9" xfId="21"/>
    <cellStyle name="Normal_Sheet2" xfId="6"/>
    <cellStyle name="Percent" xfId="1" builtinId="5"/>
    <cellStyle name="Százalék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u-HU"/>
              <a:t>Numărul</a:t>
            </a:r>
            <a:r>
              <a:rPr lang="hu-HU" baseline="0"/>
              <a:t> total posturi și posturile ocupate</a:t>
            </a:r>
            <a:endParaRPr lang="en-US"/>
          </a:p>
        </c:rich>
      </c:tx>
      <c:overlay val="0"/>
      <c:spPr>
        <a:noFill/>
        <a:ln>
          <a:noFill/>
        </a:ln>
        <a:effectLst/>
      </c:spPr>
    </c:title>
    <c:autoTitleDeleted val="0"/>
    <c:plotArea>
      <c:layout/>
      <c:barChart>
        <c:barDir val="col"/>
        <c:grouping val="clustered"/>
        <c:varyColors val="0"/>
        <c:ser>
          <c:idx val="0"/>
          <c:order val="0"/>
          <c:tx>
            <c:strRef>
              <c:f>Munka4!$C$18</c:f>
              <c:strCache>
                <c:ptCount val="1"/>
                <c:pt idx="0">
                  <c:v>Total posturi</c:v>
                </c:pt>
              </c:strCache>
            </c:strRef>
          </c:tx>
          <c:spPr>
            <a:solidFill>
              <a:schemeClr val="accent1"/>
            </a:solidFill>
            <a:ln>
              <a:noFill/>
            </a:ln>
            <a:effectLst/>
          </c:spPr>
          <c:invertIfNegative val="0"/>
          <c:cat>
            <c:strRef>
              <c:extLst>
                <c:ext xmlns:c15="http://schemas.microsoft.com/office/drawing/2012/chart" uri="{02D57815-91ED-43cb-92C2-25804820EDAC}">
                  <c15:fullRef>
                    <c15:sqref>Munka4!$A$19:$B$22</c15:sqref>
                  </c15:fullRef>
                  <c15:levelRef>
                    <c15:sqref>Munka4!$B$19:$B$22</c15:sqref>
                  </c15:levelRef>
                </c:ext>
              </c:extLst>
              <c:f>Munka4!$B$19:$B$22</c:f>
              <c:strCache>
                <c:ptCount val="4"/>
                <c:pt idx="0">
                  <c:v>Rel. Int. și Studii Europene</c:v>
                </c:pt>
                <c:pt idx="1">
                  <c:v>Științe Juridice </c:v>
                </c:pt>
                <c:pt idx="2">
                  <c:v>Media</c:v>
                </c:pt>
                <c:pt idx="3">
                  <c:v>Ştiinţa Mediului</c:v>
                </c:pt>
              </c:strCache>
            </c:strRef>
          </c:cat>
          <c:val>
            <c:numRef>
              <c:f>Munka4!$C$19:$C$22</c:f>
              <c:numCache>
                <c:formatCode>General</c:formatCode>
                <c:ptCount val="4"/>
                <c:pt idx="0">
                  <c:v>15</c:v>
                </c:pt>
                <c:pt idx="1">
                  <c:v>16</c:v>
                </c:pt>
                <c:pt idx="2">
                  <c:v>22</c:v>
                </c:pt>
                <c:pt idx="3">
                  <c:v>12</c:v>
                </c:pt>
              </c:numCache>
            </c:numRef>
          </c:val>
          <c:extLst>
            <c:ext xmlns:c16="http://schemas.microsoft.com/office/drawing/2014/chart" uri="{C3380CC4-5D6E-409C-BE32-E72D297353CC}">
              <c16:uniqueId val="{00000000-4107-4D51-908C-67DA101ADAC2}"/>
            </c:ext>
          </c:extLst>
        </c:ser>
        <c:ser>
          <c:idx val="1"/>
          <c:order val="1"/>
          <c:tx>
            <c:strRef>
              <c:f>Munka4!$D$18</c:f>
              <c:strCache>
                <c:ptCount val="1"/>
                <c:pt idx="0">
                  <c:v>Total posturi ocupate</c:v>
                </c:pt>
              </c:strCache>
            </c:strRef>
          </c:tx>
          <c:spPr>
            <a:solidFill>
              <a:schemeClr val="accent2"/>
            </a:solidFill>
            <a:ln>
              <a:noFill/>
            </a:ln>
            <a:effectLst/>
          </c:spPr>
          <c:invertIfNegative val="0"/>
          <c:cat>
            <c:strRef>
              <c:extLst>
                <c:ext xmlns:c15="http://schemas.microsoft.com/office/drawing/2012/chart" uri="{02D57815-91ED-43cb-92C2-25804820EDAC}">
                  <c15:fullRef>
                    <c15:sqref>Munka4!$A$19:$B$22</c15:sqref>
                  </c15:fullRef>
                  <c15:levelRef>
                    <c15:sqref>Munka4!$B$19:$B$22</c15:sqref>
                  </c15:levelRef>
                </c:ext>
              </c:extLst>
              <c:f>Munka4!$B$19:$B$22</c:f>
              <c:strCache>
                <c:ptCount val="4"/>
                <c:pt idx="0">
                  <c:v>Rel. Int. și Studii Europene</c:v>
                </c:pt>
                <c:pt idx="1">
                  <c:v>Științe Juridice </c:v>
                </c:pt>
                <c:pt idx="2">
                  <c:v>Media</c:v>
                </c:pt>
                <c:pt idx="3">
                  <c:v>Ştiinţa Mediului</c:v>
                </c:pt>
              </c:strCache>
            </c:strRef>
          </c:cat>
          <c:val>
            <c:numRef>
              <c:f>Munka4!$D$19:$D$22</c:f>
              <c:numCache>
                <c:formatCode>General</c:formatCode>
                <c:ptCount val="4"/>
                <c:pt idx="0">
                  <c:v>9</c:v>
                </c:pt>
                <c:pt idx="1">
                  <c:v>11</c:v>
                </c:pt>
                <c:pt idx="2">
                  <c:v>13</c:v>
                </c:pt>
                <c:pt idx="3">
                  <c:v>7</c:v>
                </c:pt>
              </c:numCache>
            </c:numRef>
          </c:val>
          <c:extLst>
            <c:ext xmlns:c16="http://schemas.microsoft.com/office/drawing/2014/chart" uri="{C3380CC4-5D6E-409C-BE32-E72D297353CC}">
              <c16:uniqueId val="{00000001-4107-4D51-908C-67DA101ADAC2}"/>
            </c:ext>
          </c:extLst>
        </c:ser>
        <c:dLbls>
          <c:showLegendKey val="0"/>
          <c:showVal val="0"/>
          <c:showCatName val="0"/>
          <c:showSerName val="0"/>
          <c:showPercent val="0"/>
          <c:showBubbleSize val="0"/>
        </c:dLbls>
        <c:gapWidth val="219"/>
        <c:overlap val="-27"/>
        <c:axId val="305342912"/>
        <c:axId val="305344480"/>
      </c:barChart>
      <c:lineChart>
        <c:grouping val="standard"/>
        <c:varyColors val="0"/>
        <c:ser>
          <c:idx val="2"/>
          <c:order val="2"/>
          <c:tx>
            <c:strRef>
              <c:f>Munka4!$E$18</c:f>
              <c:strCache>
                <c:ptCount val="1"/>
                <c:pt idx="0">
                  <c:v>Procent</c:v>
                </c:pt>
              </c:strCache>
            </c:strRef>
          </c:tx>
          <c:spPr>
            <a:ln w="28575" cap="rnd">
              <a:solidFill>
                <a:schemeClr val="accent3"/>
              </a:solidFill>
              <a:round/>
            </a:ln>
            <a:effectLst/>
          </c:spPr>
          <c:marker>
            <c:symbol val="none"/>
          </c:marker>
          <c:cat>
            <c:strRef>
              <c:extLst>
                <c:ext xmlns:c15="http://schemas.microsoft.com/office/drawing/2012/chart" uri="{02D57815-91ED-43cb-92C2-25804820EDAC}">
                  <c15:fullRef>
                    <c15:sqref>Munka4!$A$19:$B$22</c15:sqref>
                  </c15:fullRef>
                  <c15:levelRef>
                    <c15:sqref>Munka4!$B$19:$B$22</c15:sqref>
                  </c15:levelRef>
                </c:ext>
              </c:extLst>
              <c:f>Munka4!$B$19:$B$22</c:f>
              <c:strCache>
                <c:ptCount val="4"/>
                <c:pt idx="0">
                  <c:v>Rel. Int. și Studii Europene</c:v>
                </c:pt>
                <c:pt idx="1">
                  <c:v>Științe Juridice </c:v>
                </c:pt>
                <c:pt idx="2">
                  <c:v>Media</c:v>
                </c:pt>
                <c:pt idx="3">
                  <c:v>Ştiinţa Mediului</c:v>
                </c:pt>
              </c:strCache>
            </c:strRef>
          </c:cat>
          <c:val>
            <c:numRef>
              <c:f>Munka4!$E$19:$E$22</c:f>
              <c:numCache>
                <c:formatCode>0.00%</c:formatCode>
                <c:ptCount val="4"/>
                <c:pt idx="0">
                  <c:v>0.6</c:v>
                </c:pt>
                <c:pt idx="1">
                  <c:v>0.6875</c:v>
                </c:pt>
                <c:pt idx="2">
                  <c:v>0.59090909090909094</c:v>
                </c:pt>
                <c:pt idx="3">
                  <c:v>0.58333333333333337</c:v>
                </c:pt>
              </c:numCache>
            </c:numRef>
          </c:val>
          <c:smooth val="0"/>
          <c:extLst>
            <c:ext xmlns:c16="http://schemas.microsoft.com/office/drawing/2014/chart" uri="{C3380CC4-5D6E-409C-BE32-E72D297353CC}">
              <c16:uniqueId val="{00000002-4107-4D51-908C-67DA101ADAC2}"/>
            </c:ext>
          </c:extLst>
        </c:ser>
        <c:dLbls>
          <c:showLegendKey val="0"/>
          <c:showVal val="0"/>
          <c:showCatName val="0"/>
          <c:showSerName val="0"/>
          <c:showPercent val="0"/>
          <c:showBubbleSize val="0"/>
        </c:dLbls>
        <c:marker val="1"/>
        <c:smooth val="0"/>
        <c:axId val="305343696"/>
        <c:axId val="305344872"/>
      </c:lineChart>
      <c:catAx>
        <c:axId val="305342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305344480"/>
        <c:crosses val="autoZero"/>
        <c:auto val="1"/>
        <c:lblAlgn val="ctr"/>
        <c:lblOffset val="100"/>
        <c:noMultiLvlLbl val="0"/>
      </c:catAx>
      <c:valAx>
        <c:axId val="3053444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305342912"/>
        <c:crosses val="autoZero"/>
        <c:crossBetween val="between"/>
      </c:valAx>
      <c:valAx>
        <c:axId val="305344872"/>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305343696"/>
        <c:crosses val="max"/>
        <c:crossBetween val="between"/>
      </c:valAx>
      <c:catAx>
        <c:axId val="305343696"/>
        <c:scaling>
          <c:orientation val="minMax"/>
        </c:scaling>
        <c:delete val="1"/>
        <c:axPos val="b"/>
        <c:numFmt formatCode="General" sourceLinked="1"/>
        <c:majorTickMark val="out"/>
        <c:minorTickMark val="none"/>
        <c:tickLblPos val="nextTo"/>
        <c:crossAx val="30534487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u-HU"/>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Munka6!$C$8:$C$11</c:f>
              <c:strCache>
                <c:ptCount val="4"/>
                <c:pt idx="0">
                  <c:v>Studii Europene</c:v>
                </c:pt>
                <c:pt idx="1">
                  <c:v>Şt. Juridice</c:v>
                </c:pt>
                <c:pt idx="2">
                  <c:v>Media</c:v>
                </c:pt>
                <c:pt idx="3">
                  <c:v>Ştiinţa Mediului</c:v>
                </c:pt>
              </c:strCache>
            </c:strRef>
          </c:cat>
          <c:val>
            <c:numRef>
              <c:f>Munka6!$L$8:$L$11</c:f>
              <c:numCache>
                <c:formatCode>0.00</c:formatCode>
                <c:ptCount val="4"/>
                <c:pt idx="0">
                  <c:v>44.444444444444443</c:v>
                </c:pt>
                <c:pt idx="1">
                  <c:v>47.890909090909084</c:v>
                </c:pt>
                <c:pt idx="2">
                  <c:v>47.692307692307693</c:v>
                </c:pt>
                <c:pt idx="3">
                  <c:v>50.285714285714285</c:v>
                </c:pt>
              </c:numCache>
            </c:numRef>
          </c:val>
          <c:extLst>
            <c:ext xmlns:c16="http://schemas.microsoft.com/office/drawing/2014/chart" uri="{C3380CC4-5D6E-409C-BE32-E72D297353CC}">
              <c16:uniqueId val="{00000000-0459-4A0D-B87E-8E1751923557}"/>
            </c:ext>
          </c:extLst>
        </c:ser>
        <c:dLbls>
          <c:showLegendKey val="0"/>
          <c:showVal val="0"/>
          <c:showCatName val="0"/>
          <c:showSerName val="0"/>
          <c:showPercent val="0"/>
          <c:showBubbleSize val="0"/>
        </c:dLbls>
        <c:gapWidth val="100"/>
        <c:overlap val="-24"/>
        <c:axId val="307081344"/>
        <c:axId val="307076640"/>
      </c:barChart>
      <c:catAx>
        <c:axId val="307081344"/>
        <c:scaling>
          <c:orientation val="minMax"/>
        </c:scaling>
        <c:delete val="0"/>
        <c:axPos val="b"/>
        <c:title>
          <c:tx>
            <c:rich>
              <a:bodyPr rot="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r>
                  <a:rPr lang="en-US"/>
                  <a:t>Departamente</a:t>
                </a:r>
              </a:p>
            </c:rich>
          </c:tx>
          <c:overlay val="0"/>
          <c:spPr>
            <a:noFill/>
            <a:ln>
              <a:noFill/>
            </a:ln>
            <a:effectLst/>
          </c:sp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hu-HU"/>
          </a:p>
        </c:txPr>
        <c:crossAx val="307076640"/>
        <c:crosses val="autoZero"/>
        <c:auto val="1"/>
        <c:lblAlgn val="ctr"/>
        <c:lblOffset val="100"/>
        <c:noMultiLvlLbl val="0"/>
      </c:catAx>
      <c:valAx>
        <c:axId val="3070766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r>
                  <a:rPr lang="vi-VN"/>
                  <a:t>Media de vârstă, ani</a:t>
                </a:r>
              </a:p>
            </c:rich>
          </c:tx>
          <c:overlay val="0"/>
          <c:spPr>
            <a:noFill/>
            <a:ln>
              <a:noFill/>
            </a:ln>
            <a:effectLst/>
          </c:sp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hu-HU"/>
          </a:p>
        </c:txPr>
        <c:crossAx val="3070813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u-HU"/>
    </a:p>
  </c:txPr>
  <c:printSettings>
    <c:headerFooter/>
    <c:pageMargins b="0.750000000000004" l="0.70000000000000062" r="0.70000000000000062" t="0.75000000000000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ro-RO" sz="1400" b="0" i="0" u="none" strike="noStrike" baseline="0">
                <a:effectLst/>
              </a:rPr>
              <a:t>Situația cadrelor didactice pensionate </a:t>
            </a:r>
            <a:r>
              <a:rPr lang="ro-RO" sz="1400" b="0" i="0" baseline="0">
                <a:effectLst/>
              </a:rPr>
              <a:t>care desfășoară activități didactice în 2025-2026</a:t>
            </a:r>
            <a:endParaRPr lang="en-US" sz="1100" b="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rich>
      </c:tx>
      <c:layout>
        <c:manualLayout>
          <c:xMode val="edge"/>
          <c:yMode val="edge"/>
          <c:x val="0.10881234415836837"/>
          <c:y val="2.4186580743291927E-2"/>
        </c:manualLayout>
      </c:layout>
      <c:overlay val="0"/>
      <c:spPr>
        <a:noFill/>
        <a:ln>
          <a:noFill/>
        </a:ln>
        <a:effectLst/>
      </c:spPr>
    </c:title>
    <c:autoTitleDeleted val="0"/>
    <c:plotArea>
      <c:layout/>
      <c:barChart>
        <c:barDir val="col"/>
        <c:grouping val="clustered"/>
        <c:varyColors val="0"/>
        <c:ser>
          <c:idx val="0"/>
          <c:order val="0"/>
          <c:tx>
            <c:strRef>
              <c:f>Munka7!$B$12</c:f>
              <c:strCache>
                <c:ptCount val="1"/>
                <c:pt idx="0">
                  <c:v>prof</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Munka7!$A$13:$A$13</c:f>
              <c:strCache>
                <c:ptCount val="1"/>
                <c:pt idx="0">
                  <c:v>FSA</c:v>
                </c:pt>
              </c:strCache>
            </c:strRef>
          </c:cat>
          <c:val>
            <c:numRef>
              <c:f>Munka7!$B$13:$B$13</c:f>
              <c:numCache>
                <c:formatCode>General</c:formatCode>
                <c:ptCount val="1"/>
                <c:pt idx="0">
                  <c:v>1</c:v>
                </c:pt>
              </c:numCache>
            </c:numRef>
          </c:val>
          <c:extLst>
            <c:ext xmlns:c16="http://schemas.microsoft.com/office/drawing/2014/chart" uri="{C3380CC4-5D6E-409C-BE32-E72D297353CC}">
              <c16:uniqueId val="{00000000-2DF4-4A7F-80AD-20AC37D8B58F}"/>
            </c:ext>
          </c:extLst>
        </c:ser>
        <c:ser>
          <c:idx val="1"/>
          <c:order val="1"/>
          <c:tx>
            <c:strRef>
              <c:f>Munka7!$C$12</c:f>
              <c:strCache>
                <c:ptCount val="1"/>
                <c:pt idx="0">
                  <c:v>conf</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Munka7!$A$13:$A$13</c:f>
              <c:strCache>
                <c:ptCount val="1"/>
                <c:pt idx="0">
                  <c:v>FSA</c:v>
                </c:pt>
              </c:strCache>
            </c:strRef>
          </c:cat>
          <c:val>
            <c:numRef>
              <c:f>Munka7!$C$13:$C$13</c:f>
              <c:numCache>
                <c:formatCode>General</c:formatCode>
                <c:ptCount val="1"/>
                <c:pt idx="0">
                  <c:v>0</c:v>
                </c:pt>
              </c:numCache>
            </c:numRef>
          </c:val>
          <c:extLst>
            <c:ext xmlns:c16="http://schemas.microsoft.com/office/drawing/2014/chart" uri="{C3380CC4-5D6E-409C-BE32-E72D297353CC}">
              <c16:uniqueId val="{00000001-2DF4-4A7F-80AD-20AC37D8B58F}"/>
            </c:ext>
          </c:extLst>
        </c:ser>
        <c:ser>
          <c:idx val="2"/>
          <c:order val="2"/>
          <c:tx>
            <c:strRef>
              <c:f>Munka7!$D$12</c:f>
              <c:strCache>
                <c:ptCount val="1"/>
                <c:pt idx="0">
                  <c:v>lector</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Munka7!$A$13:$A$13</c:f>
              <c:strCache>
                <c:ptCount val="1"/>
                <c:pt idx="0">
                  <c:v>FSA</c:v>
                </c:pt>
              </c:strCache>
            </c:strRef>
          </c:cat>
          <c:val>
            <c:numRef>
              <c:f>Munka7!$D$13:$D$13</c:f>
              <c:numCache>
                <c:formatCode>General</c:formatCode>
                <c:ptCount val="1"/>
                <c:pt idx="0">
                  <c:v>0</c:v>
                </c:pt>
              </c:numCache>
            </c:numRef>
          </c:val>
          <c:extLst>
            <c:ext xmlns:c16="http://schemas.microsoft.com/office/drawing/2014/chart" uri="{C3380CC4-5D6E-409C-BE32-E72D297353CC}">
              <c16:uniqueId val="{00000002-2DF4-4A7F-80AD-20AC37D8B58F}"/>
            </c:ext>
          </c:extLst>
        </c:ser>
        <c:ser>
          <c:idx val="3"/>
          <c:order val="3"/>
          <c:tx>
            <c:strRef>
              <c:f>Munka7!$E$12</c:f>
              <c:strCache>
                <c:ptCount val="1"/>
                <c:pt idx="0">
                  <c:v>plata cu ora</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Munka7!$A$13:$A$13</c:f>
              <c:strCache>
                <c:ptCount val="1"/>
                <c:pt idx="0">
                  <c:v>FSA</c:v>
                </c:pt>
              </c:strCache>
            </c:strRef>
          </c:cat>
          <c:val>
            <c:numRef>
              <c:f>Munka7!$E$13:$E$13</c:f>
              <c:numCache>
                <c:formatCode>General</c:formatCode>
                <c:ptCount val="1"/>
                <c:pt idx="0">
                  <c:v>0</c:v>
                </c:pt>
              </c:numCache>
            </c:numRef>
          </c:val>
          <c:extLst>
            <c:ext xmlns:c16="http://schemas.microsoft.com/office/drawing/2014/chart" uri="{C3380CC4-5D6E-409C-BE32-E72D297353CC}">
              <c16:uniqueId val="{00000003-2DF4-4A7F-80AD-20AC37D8B58F}"/>
            </c:ext>
          </c:extLst>
        </c:ser>
        <c:ser>
          <c:idx val="4"/>
          <c:order val="4"/>
          <c:tx>
            <c:strRef>
              <c:f>Munka7!$F$12</c:f>
              <c:strCache>
                <c:ptCount val="1"/>
                <c:pt idx="0">
                  <c:v>contract de munca</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hu-HU"/>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Munka7!$A$13:$A$13</c:f>
              <c:strCache>
                <c:ptCount val="1"/>
                <c:pt idx="0">
                  <c:v>FSA</c:v>
                </c:pt>
              </c:strCache>
            </c:strRef>
          </c:cat>
          <c:val>
            <c:numRef>
              <c:f>Munka7!$F$13:$F$13</c:f>
              <c:numCache>
                <c:formatCode>General</c:formatCode>
                <c:ptCount val="1"/>
                <c:pt idx="0">
                  <c:v>0</c:v>
                </c:pt>
              </c:numCache>
            </c:numRef>
          </c:val>
          <c:extLst>
            <c:ext xmlns:c16="http://schemas.microsoft.com/office/drawing/2014/chart" uri="{C3380CC4-5D6E-409C-BE32-E72D297353CC}">
              <c16:uniqueId val="{00000004-2DF4-4A7F-80AD-20AC37D8B58F}"/>
            </c:ext>
          </c:extLst>
        </c:ser>
        <c:dLbls>
          <c:showLegendKey val="0"/>
          <c:showVal val="0"/>
          <c:showCatName val="0"/>
          <c:showSerName val="0"/>
          <c:showPercent val="0"/>
          <c:showBubbleSize val="0"/>
        </c:dLbls>
        <c:gapWidth val="219"/>
        <c:overlap val="-27"/>
        <c:axId val="307077032"/>
        <c:axId val="307082520"/>
      </c:barChart>
      <c:catAx>
        <c:axId val="307077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307082520"/>
        <c:crosses val="autoZero"/>
        <c:auto val="1"/>
        <c:lblAlgn val="ctr"/>
        <c:lblOffset val="100"/>
        <c:noMultiLvlLbl val="0"/>
      </c:catAx>
      <c:valAx>
        <c:axId val="3070825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307077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u-HU"/>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tx>
            <c:strRef>
              <c:f>Munka8!$B$13</c:f>
              <c:strCache>
                <c:ptCount val="1"/>
                <c:pt idx="0">
                  <c:v>FSA</c:v>
                </c:pt>
              </c:strCache>
            </c:strRef>
          </c:tx>
          <c:spPr>
            <a:solidFill>
              <a:schemeClr val="accent1"/>
            </a:solidFill>
            <a:ln>
              <a:noFill/>
            </a:ln>
            <a:effectLst/>
            <a:sp3d/>
          </c:spPr>
          <c:invertIfNegative val="0"/>
          <c:cat>
            <c:strRef>
              <c:f>Munka8!$C$12:$T$12</c:f>
              <c:strCache>
                <c:ptCount val="18"/>
                <c:pt idx="0">
                  <c:v>carti T</c:v>
                </c:pt>
                <c:pt idx="1">
                  <c:v>carti E</c:v>
                </c:pt>
                <c:pt idx="2">
                  <c:v>manuale T</c:v>
                </c:pt>
                <c:pt idx="3">
                  <c:v>manuale E</c:v>
                </c:pt>
                <c:pt idx="4">
                  <c:v>cursuri T</c:v>
                </c:pt>
                <c:pt idx="5">
                  <c:v>cursuri E</c:v>
                </c:pt>
                <c:pt idx="6">
                  <c:v>indrumar T</c:v>
                </c:pt>
                <c:pt idx="7">
                  <c:v>indrumar E</c:v>
                </c:pt>
                <c:pt idx="8">
                  <c:v>culegeri T</c:v>
                </c:pt>
                <c:pt idx="9">
                  <c:v>culegeri E</c:v>
                </c:pt>
                <c:pt idx="10">
                  <c:v>dict T</c:v>
                </c:pt>
                <c:pt idx="11">
                  <c:v>dict E</c:v>
                </c:pt>
                <c:pt idx="12">
                  <c:v>culeg T</c:v>
                </c:pt>
                <c:pt idx="13">
                  <c:v>culeg E</c:v>
                </c:pt>
                <c:pt idx="14">
                  <c:v>alte T</c:v>
                </c:pt>
                <c:pt idx="15">
                  <c:v>alte E</c:v>
                </c:pt>
                <c:pt idx="16">
                  <c:v>total T</c:v>
                </c:pt>
                <c:pt idx="17">
                  <c:v>total E</c:v>
                </c:pt>
              </c:strCache>
            </c:strRef>
          </c:cat>
          <c:val>
            <c:numRef>
              <c:f>Munka8!$C$13:$T$13</c:f>
              <c:numCache>
                <c:formatCode>General</c:formatCode>
                <c:ptCount val="18"/>
                <c:pt idx="0">
                  <c:v>201</c:v>
                </c:pt>
                <c:pt idx="1">
                  <c:v>2</c:v>
                </c:pt>
                <c:pt idx="2">
                  <c:v>35</c:v>
                </c:pt>
                <c:pt idx="3">
                  <c:v>2</c:v>
                </c:pt>
                <c:pt idx="4">
                  <c:v>39</c:v>
                </c:pt>
                <c:pt idx="5">
                  <c:v>30</c:v>
                </c:pt>
                <c:pt idx="6">
                  <c:v>7</c:v>
                </c:pt>
                <c:pt idx="7">
                  <c:v>0</c:v>
                </c:pt>
                <c:pt idx="8">
                  <c:v>0</c:v>
                </c:pt>
                <c:pt idx="9">
                  <c:v>0</c:v>
                </c:pt>
                <c:pt idx="10">
                  <c:v>2</c:v>
                </c:pt>
                <c:pt idx="11">
                  <c:v>0</c:v>
                </c:pt>
                <c:pt idx="12">
                  <c:v>22</c:v>
                </c:pt>
                <c:pt idx="13">
                  <c:v>12</c:v>
                </c:pt>
                <c:pt idx="14">
                  <c:v>62</c:v>
                </c:pt>
                <c:pt idx="15">
                  <c:v>53</c:v>
                </c:pt>
                <c:pt idx="16">
                  <c:v>368</c:v>
                </c:pt>
                <c:pt idx="17">
                  <c:v>99</c:v>
                </c:pt>
              </c:numCache>
            </c:numRef>
          </c:val>
          <c:extLst>
            <c:ext xmlns:c16="http://schemas.microsoft.com/office/drawing/2014/chart" uri="{C3380CC4-5D6E-409C-BE32-E72D297353CC}">
              <c16:uniqueId val="{00000000-2D2D-49F3-8DC9-1F72533BB810}"/>
            </c:ext>
          </c:extLst>
        </c:ser>
        <c:ser>
          <c:idx val="1"/>
          <c:order val="1"/>
          <c:tx>
            <c:strRef>
              <c:f>Munka8!#REF!</c:f>
              <c:strCache>
                <c:ptCount val="1"/>
                <c:pt idx="0">
                  <c:v>#REF!</c:v>
                </c:pt>
              </c:strCache>
            </c:strRef>
          </c:tx>
          <c:spPr>
            <a:solidFill>
              <a:schemeClr val="accent2"/>
            </a:solidFill>
            <a:ln>
              <a:noFill/>
            </a:ln>
            <a:effectLst/>
            <a:sp3d/>
          </c:spPr>
          <c:invertIfNegative val="0"/>
          <c:cat>
            <c:strRef>
              <c:f>Munka8!$C$12:$T$12</c:f>
              <c:strCache>
                <c:ptCount val="18"/>
                <c:pt idx="0">
                  <c:v>carti T</c:v>
                </c:pt>
                <c:pt idx="1">
                  <c:v>carti E</c:v>
                </c:pt>
                <c:pt idx="2">
                  <c:v>manuale T</c:v>
                </c:pt>
                <c:pt idx="3">
                  <c:v>manuale E</c:v>
                </c:pt>
                <c:pt idx="4">
                  <c:v>cursuri T</c:v>
                </c:pt>
                <c:pt idx="5">
                  <c:v>cursuri E</c:v>
                </c:pt>
                <c:pt idx="6">
                  <c:v>indrumar T</c:v>
                </c:pt>
                <c:pt idx="7">
                  <c:v>indrumar E</c:v>
                </c:pt>
                <c:pt idx="8">
                  <c:v>culegeri T</c:v>
                </c:pt>
                <c:pt idx="9">
                  <c:v>culegeri E</c:v>
                </c:pt>
                <c:pt idx="10">
                  <c:v>dict T</c:v>
                </c:pt>
                <c:pt idx="11">
                  <c:v>dict E</c:v>
                </c:pt>
                <c:pt idx="12">
                  <c:v>culeg T</c:v>
                </c:pt>
                <c:pt idx="13">
                  <c:v>culeg E</c:v>
                </c:pt>
                <c:pt idx="14">
                  <c:v>alte T</c:v>
                </c:pt>
                <c:pt idx="15">
                  <c:v>alte E</c:v>
                </c:pt>
                <c:pt idx="16">
                  <c:v>total T</c:v>
                </c:pt>
                <c:pt idx="17">
                  <c:v>total E</c:v>
                </c:pt>
              </c:strCache>
            </c:strRef>
          </c:cat>
          <c:val>
            <c:numRef>
              <c:f>Munka8!#REF!</c:f>
              <c:numCache>
                <c:formatCode>General</c:formatCode>
                <c:ptCount val="1"/>
                <c:pt idx="0">
                  <c:v>1</c:v>
                </c:pt>
              </c:numCache>
            </c:numRef>
          </c:val>
          <c:extLst>
            <c:ext xmlns:c16="http://schemas.microsoft.com/office/drawing/2014/chart" uri="{C3380CC4-5D6E-409C-BE32-E72D297353CC}">
              <c16:uniqueId val="{00000001-2D2D-49F3-8DC9-1F72533BB810}"/>
            </c:ext>
          </c:extLst>
        </c:ser>
        <c:ser>
          <c:idx val="2"/>
          <c:order val="2"/>
          <c:tx>
            <c:strRef>
              <c:f>Munka8!#REF!</c:f>
              <c:strCache>
                <c:ptCount val="1"/>
                <c:pt idx="0">
                  <c:v>#REF!</c:v>
                </c:pt>
              </c:strCache>
            </c:strRef>
          </c:tx>
          <c:spPr>
            <a:solidFill>
              <a:schemeClr val="accent3"/>
            </a:solidFill>
            <a:ln>
              <a:noFill/>
            </a:ln>
            <a:effectLst/>
            <a:sp3d/>
          </c:spPr>
          <c:invertIfNegative val="0"/>
          <c:cat>
            <c:strRef>
              <c:f>Munka8!$C$12:$T$12</c:f>
              <c:strCache>
                <c:ptCount val="18"/>
                <c:pt idx="0">
                  <c:v>carti T</c:v>
                </c:pt>
                <c:pt idx="1">
                  <c:v>carti E</c:v>
                </c:pt>
                <c:pt idx="2">
                  <c:v>manuale T</c:v>
                </c:pt>
                <c:pt idx="3">
                  <c:v>manuale E</c:v>
                </c:pt>
                <c:pt idx="4">
                  <c:v>cursuri T</c:v>
                </c:pt>
                <c:pt idx="5">
                  <c:v>cursuri E</c:v>
                </c:pt>
                <c:pt idx="6">
                  <c:v>indrumar T</c:v>
                </c:pt>
                <c:pt idx="7">
                  <c:v>indrumar E</c:v>
                </c:pt>
                <c:pt idx="8">
                  <c:v>culegeri T</c:v>
                </c:pt>
                <c:pt idx="9">
                  <c:v>culegeri E</c:v>
                </c:pt>
                <c:pt idx="10">
                  <c:v>dict T</c:v>
                </c:pt>
                <c:pt idx="11">
                  <c:v>dict E</c:v>
                </c:pt>
                <c:pt idx="12">
                  <c:v>culeg T</c:v>
                </c:pt>
                <c:pt idx="13">
                  <c:v>culeg E</c:v>
                </c:pt>
                <c:pt idx="14">
                  <c:v>alte T</c:v>
                </c:pt>
                <c:pt idx="15">
                  <c:v>alte E</c:v>
                </c:pt>
                <c:pt idx="16">
                  <c:v>total T</c:v>
                </c:pt>
                <c:pt idx="17">
                  <c:v>total E</c:v>
                </c:pt>
              </c:strCache>
            </c:strRef>
          </c:cat>
          <c:val>
            <c:numRef>
              <c:f>Munka8!#REF!</c:f>
              <c:numCache>
                <c:formatCode>General</c:formatCode>
                <c:ptCount val="1"/>
                <c:pt idx="0">
                  <c:v>1</c:v>
                </c:pt>
              </c:numCache>
            </c:numRef>
          </c:val>
          <c:extLst>
            <c:ext xmlns:c16="http://schemas.microsoft.com/office/drawing/2014/chart" uri="{C3380CC4-5D6E-409C-BE32-E72D297353CC}">
              <c16:uniqueId val="{00000002-2D2D-49F3-8DC9-1F72533BB810}"/>
            </c:ext>
          </c:extLst>
        </c:ser>
        <c:ser>
          <c:idx val="4"/>
          <c:order val="3"/>
          <c:tx>
            <c:strRef>
              <c:f>Munka8!#REF!</c:f>
              <c:strCache>
                <c:ptCount val="1"/>
                <c:pt idx="0">
                  <c:v>#REF!</c:v>
                </c:pt>
              </c:strCache>
            </c:strRef>
          </c:tx>
          <c:spPr>
            <a:solidFill>
              <a:schemeClr val="accent5"/>
            </a:solidFill>
            <a:ln>
              <a:noFill/>
            </a:ln>
            <a:effectLst/>
            <a:sp3d/>
          </c:spPr>
          <c:invertIfNegative val="0"/>
          <c:cat>
            <c:strRef>
              <c:f>Munka8!$C$12:$T$12</c:f>
              <c:strCache>
                <c:ptCount val="18"/>
                <c:pt idx="0">
                  <c:v>carti T</c:v>
                </c:pt>
                <c:pt idx="1">
                  <c:v>carti E</c:v>
                </c:pt>
                <c:pt idx="2">
                  <c:v>manuale T</c:v>
                </c:pt>
                <c:pt idx="3">
                  <c:v>manuale E</c:v>
                </c:pt>
                <c:pt idx="4">
                  <c:v>cursuri T</c:v>
                </c:pt>
                <c:pt idx="5">
                  <c:v>cursuri E</c:v>
                </c:pt>
                <c:pt idx="6">
                  <c:v>indrumar T</c:v>
                </c:pt>
                <c:pt idx="7">
                  <c:v>indrumar E</c:v>
                </c:pt>
                <c:pt idx="8">
                  <c:v>culegeri T</c:v>
                </c:pt>
                <c:pt idx="9">
                  <c:v>culegeri E</c:v>
                </c:pt>
                <c:pt idx="10">
                  <c:v>dict T</c:v>
                </c:pt>
                <c:pt idx="11">
                  <c:v>dict E</c:v>
                </c:pt>
                <c:pt idx="12">
                  <c:v>culeg T</c:v>
                </c:pt>
                <c:pt idx="13">
                  <c:v>culeg E</c:v>
                </c:pt>
                <c:pt idx="14">
                  <c:v>alte T</c:v>
                </c:pt>
                <c:pt idx="15">
                  <c:v>alte E</c:v>
                </c:pt>
                <c:pt idx="16">
                  <c:v>total T</c:v>
                </c:pt>
                <c:pt idx="17">
                  <c:v>total E</c:v>
                </c:pt>
              </c:strCache>
            </c:strRef>
          </c:cat>
          <c:val>
            <c:numRef>
              <c:f>Munka8!#REF!</c:f>
              <c:numCache>
                <c:formatCode>General</c:formatCode>
                <c:ptCount val="1"/>
                <c:pt idx="0">
                  <c:v>1</c:v>
                </c:pt>
              </c:numCache>
            </c:numRef>
          </c:val>
          <c:extLst>
            <c:ext xmlns:c16="http://schemas.microsoft.com/office/drawing/2014/chart" uri="{C3380CC4-5D6E-409C-BE32-E72D297353CC}">
              <c16:uniqueId val="{00000003-2D2D-49F3-8DC9-1F72533BB810}"/>
            </c:ext>
          </c:extLst>
        </c:ser>
        <c:dLbls>
          <c:showLegendKey val="0"/>
          <c:showVal val="0"/>
          <c:showCatName val="0"/>
          <c:showSerName val="0"/>
          <c:showPercent val="0"/>
          <c:showBubbleSize val="0"/>
        </c:dLbls>
        <c:gapWidth val="150"/>
        <c:shape val="cylinder"/>
        <c:axId val="307081736"/>
        <c:axId val="307078600"/>
        <c:axId val="307181840"/>
      </c:bar3DChart>
      <c:catAx>
        <c:axId val="307081736"/>
        <c:scaling>
          <c:orientation val="minMax"/>
        </c:scaling>
        <c:delete val="0"/>
        <c:axPos val="b"/>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Tipul materialului  </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hu-HU"/>
          </a:p>
        </c:txPr>
        <c:crossAx val="307078600"/>
        <c:crosses val="autoZero"/>
        <c:auto val="1"/>
        <c:lblAlgn val="ctr"/>
        <c:lblOffset val="100"/>
        <c:noMultiLvlLbl val="0"/>
      </c:catAx>
      <c:valAx>
        <c:axId val="30707860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Nr. </a:t>
                </a:r>
              </a:p>
            </c:rich>
          </c:tx>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307081736"/>
        <c:crosses val="autoZero"/>
        <c:crossBetween val="between"/>
      </c:valAx>
      <c:serAx>
        <c:axId val="307181840"/>
        <c:scaling>
          <c:orientation val="minMax"/>
        </c:scaling>
        <c:delete val="0"/>
        <c:axPos val="b"/>
        <c:majorTickMark val="none"/>
        <c:minorTickMark val="none"/>
        <c:tickLblPos val="none"/>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hu-HU"/>
          </a:p>
        </c:txPr>
        <c:crossAx val="307078600"/>
        <c:crosses val="autoZero"/>
      </c:ser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hu-HU"/>
    </a:p>
  </c:txPr>
  <c:printSettings>
    <c:headerFooter/>
    <c:pageMargins b="0.75000000000000133" l="0.70000000000000062" r="0.70000000000000062" t="0.75000000000000133"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5</xdr:col>
      <xdr:colOff>407038</xdr:colOff>
      <xdr:row>14</xdr:row>
      <xdr:rowOff>105834</xdr:rowOff>
    </xdr:from>
    <xdr:to>
      <xdr:col>15</xdr:col>
      <xdr:colOff>282223</xdr:colOff>
      <xdr:row>29</xdr:row>
      <xdr:rowOff>47037</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441483</xdr:colOff>
      <xdr:row>15</xdr:row>
      <xdr:rowOff>63817</xdr:rowOff>
    </xdr:from>
    <xdr:to>
      <xdr:col>10</xdr:col>
      <xdr:colOff>546258</xdr:colOff>
      <xdr:row>33</xdr:row>
      <xdr:rowOff>123824</xdr:rowOff>
    </xdr:to>
    <xdr:graphicFrame macro="">
      <xdr:nvGraphicFramePr>
        <xdr:cNvPr id="3" name="Diagram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62931</xdr:colOff>
      <xdr:row>14</xdr:row>
      <xdr:rowOff>130968</xdr:rowOff>
    </xdr:from>
    <xdr:to>
      <xdr:col>8</xdr:col>
      <xdr:colOff>13604</xdr:colOff>
      <xdr:row>27</xdr:row>
      <xdr:rowOff>61230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1000125</xdr:colOff>
      <xdr:row>14</xdr:row>
      <xdr:rowOff>47624</xdr:rowOff>
    </xdr:from>
    <xdr:to>
      <xdr:col>18</xdr:col>
      <xdr:colOff>10584</xdr:colOff>
      <xdr:row>39</xdr:row>
      <xdr:rowOff>21166</xdr:rowOff>
    </xdr:to>
    <xdr:graphicFrame macro="">
      <xdr:nvGraphicFramePr>
        <xdr:cNvPr id="2" name="Diagram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3"/>
  <sheetViews>
    <sheetView zoomScale="90" zoomScaleNormal="90" workbookViewId="0">
      <selection activeCell="E22" sqref="E22"/>
    </sheetView>
  </sheetViews>
  <sheetFormatPr defaultColWidth="9.140625" defaultRowHeight="14.25" x14ac:dyDescent="0.2"/>
  <cols>
    <col min="1" max="1" width="3" style="1" customWidth="1"/>
    <col min="2" max="2" width="33.28515625" style="18" customWidth="1"/>
    <col min="3" max="3" width="33.5703125" style="1" customWidth="1"/>
    <col min="4" max="4" width="28.42578125" style="1" customWidth="1"/>
    <col min="5" max="5" width="18.140625" style="1" customWidth="1"/>
    <col min="6" max="16384" width="9.140625" style="1"/>
  </cols>
  <sheetData>
    <row r="1" spans="2:5" ht="15.75" x14ac:dyDescent="0.25">
      <c r="B1" s="12"/>
    </row>
    <row r="2" spans="2:5" ht="15" thickBot="1" x14ac:dyDescent="0.25">
      <c r="B2" s="397" t="s">
        <v>1765</v>
      </c>
      <c r="C2" s="398"/>
      <c r="D2" s="398"/>
      <c r="E2" s="398"/>
    </row>
    <row r="3" spans="2:5" ht="28.5" x14ac:dyDescent="0.2">
      <c r="B3" s="407" t="s">
        <v>0</v>
      </c>
      <c r="C3" s="410" t="s">
        <v>1</v>
      </c>
      <c r="D3" s="13" t="s">
        <v>2</v>
      </c>
      <c r="E3" s="418" t="s">
        <v>136</v>
      </c>
    </row>
    <row r="4" spans="2:5" ht="28.5" x14ac:dyDescent="0.2">
      <c r="B4" s="408"/>
      <c r="C4" s="411"/>
      <c r="D4" s="14" t="s">
        <v>135</v>
      </c>
      <c r="E4" s="419"/>
    </row>
    <row r="5" spans="2:5" ht="15" thickBot="1" x14ac:dyDescent="0.25">
      <c r="B5" s="409"/>
      <c r="C5" s="412"/>
      <c r="D5" s="15" t="s">
        <v>3</v>
      </c>
      <c r="E5" s="420"/>
    </row>
    <row r="6" spans="2:5" ht="15" thickBot="1" x14ac:dyDescent="0.25">
      <c r="B6" s="324">
        <v>1</v>
      </c>
      <c r="C6" s="14">
        <v>2</v>
      </c>
      <c r="D6" s="14">
        <v>3</v>
      </c>
      <c r="E6" s="14">
        <v>4</v>
      </c>
    </row>
    <row r="7" spans="2:5" ht="36" customHeight="1" x14ac:dyDescent="0.2">
      <c r="B7" s="413" t="s">
        <v>5</v>
      </c>
      <c r="C7" s="115" t="s">
        <v>6</v>
      </c>
      <c r="D7" s="116" t="s">
        <v>884</v>
      </c>
      <c r="E7" s="117">
        <v>2028</v>
      </c>
    </row>
    <row r="8" spans="2:5" ht="28.5" x14ac:dyDescent="0.2">
      <c r="B8" s="414"/>
      <c r="C8" s="118" t="s">
        <v>1814</v>
      </c>
      <c r="D8" s="17" t="s">
        <v>884</v>
      </c>
      <c r="E8" s="119">
        <v>2029</v>
      </c>
    </row>
    <row r="9" spans="2:5" s="190" customFormat="1" ht="28.5" x14ac:dyDescent="0.2">
      <c r="B9" s="414"/>
      <c r="C9" s="388" t="s">
        <v>1815</v>
      </c>
      <c r="D9" s="17" t="s">
        <v>884</v>
      </c>
      <c r="E9" s="119">
        <v>2029</v>
      </c>
    </row>
    <row r="10" spans="2:5" s="190" customFormat="1" ht="28.5" x14ac:dyDescent="0.2">
      <c r="B10" s="414"/>
      <c r="C10" s="388" t="s">
        <v>1816</v>
      </c>
      <c r="D10" s="17" t="s">
        <v>884</v>
      </c>
      <c r="E10" s="119">
        <v>2029</v>
      </c>
    </row>
    <row r="11" spans="2:5" x14ac:dyDescent="0.2">
      <c r="B11" s="414"/>
      <c r="C11" s="120" t="s">
        <v>21</v>
      </c>
      <c r="D11" s="114" t="s">
        <v>884</v>
      </c>
      <c r="E11" s="121">
        <v>2030</v>
      </c>
    </row>
    <row r="12" spans="2:5" s="102" customFormat="1" x14ac:dyDescent="0.2">
      <c r="B12" s="414"/>
      <c r="C12" s="122" t="s">
        <v>10</v>
      </c>
      <c r="D12" s="123" t="s">
        <v>1477</v>
      </c>
      <c r="E12" s="135">
        <v>2029</v>
      </c>
    </row>
    <row r="13" spans="2:5" ht="15" thickBot="1" x14ac:dyDescent="0.25">
      <c r="B13" s="415"/>
      <c r="C13" s="325" t="s">
        <v>1828</v>
      </c>
      <c r="D13" s="326" t="s">
        <v>1477</v>
      </c>
      <c r="E13" s="327">
        <v>2030</v>
      </c>
    </row>
    <row r="15" spans="2:5" ht="46.5" customHeight="1" thickBot="1" x14ac:dyDescent="0.25">
      <c r="B15" s="395" t="s">
        <v>1766</v>
      </c>
      <c r="C15" s="396"/>
      <c r="D15" s="396"/>
    </row>
    <row r="16" spans="2:5" ht="31.5" customHeight="1" x14ac:dyDescent="0.2">
      <c r="B16" s="399" t="s">
        <v>0</v>
      </c>
      <c r="C16" s="401" t="s">
        <v>11</v>
      </c>
      <c r="D16" s="416" t="s">
        <v>134</v>
      </c>
      <c r="E16" s="416" t="s">
        <v>12</v>
      </c>
    </row>
    <row r="17" spans="2:5" ht="15" thickBot="1" x14ac:dyDescent="0.25">
      <c r="B17" s="400"/>
      <c r="C17" s="402"/>
      <c r="D17" s="417"/>
      <c r="E17" s="417" t="s">
        <v>4</v>
      </c>
    </row>
    <row r="18" spans="2:5" ht="15" thickBot="1" x14ac:dyDescent="0.25">
      <c r="B18" s="124">
        <v>1</v>
      </c>
      <c r="C18" s="125">
        <v>2</v>
      </c>
      <c r="D18" s="125">
        <v>3</v>
      </c>
      <c r="E18" s="126">
        <v>4</v>
      </c>
    </row>
    <row r="19" spans="2:5" ht="42.75" x14ac:dyDescent="0.2">
      <c r="B19" s="403" t="s">
        <v>5</v>
      </c>
      <c r="C19" s="328" t="s">
        <v>112</v>
      </c>
      <c r="D19" s="128"/>
      <c r="E19" s="129">
        <v>2030</v>
      </c>
    </row>
    <row r="20" spans="2:5" s="190" customFormat="1" ht="42.75" x14ac:dyDescent="0.2">
      <c r="B20" s="404"/>
      <c r="C20" s="322" t="s">
        <v>1829</v>
      </c>
      <c r="D20" s="5"/>
      <c r="E20" s="188">
        <v>2030</v>
      </c>
    </row>
    <row r="21" spans="2:5" ht="28.5" x14ac:dyDescent="0.2">
      <c r="B21" s="405"/>
      <c r="C21" s="322" t="s">
        <v>168</v>
      </c>
      <c r="D21" s="5"/>
      <c r="E21" s="188">
        <v>2026</v>
      </c>
    </row>
    <row r="22" spans="2:5" s="190" customFormat="1" ht="42.75" x14ac:dyDescent="0.2">
      <c r="B22" s="405"/>
      <c r="C22" s="322" t="s">
        <v>730</v>
      </c>
      <c r="D22" s="322"/>
      <c r="E22" s="188">
        <v>2026</v>
      </c>
    </row>
    <row r="23" spans="2:5" ht="30" customHeight="1" thickBot="1" x14ac:dyDescent="0.25">
      <c r="B23" s="406"/>
      <c r="C23" s="127" t="s">
        <v>1579</v>
      </c>
      <c r="D23" s="127"/>
      <c r="E23" s="189">
        <v>2026</v>
      </c>
    </row>
  </sheetData>
  <mergeCells count="11">
    <mergeCell ref="B15:D15"/>
    <mergeCell ref="B2:E2"/>
    <mergeCell ref="B16:B17"/>
    <mergeCell ref="C16:C17"/>
    <mergeCell ref="B19:B23"/>
    <mergeCell ref="B3:B5"/>
    <mergeCell ref="C3:C5"/>
    <mergeCell ref="B7:B13"/>
    <mergeCell ref="E16:E17"/>
    <mergeCell ref="D16:D17"/>
    <mergeCell ref="E3:E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zoomScale="85" zoomScaleNormal="85" workbookViewId="0">
      <selection activeCell="H21" sqref="H21"/>
    </sheetView>
  </sheetViews>
  <sheetFormatPr defaultColWidth="9.140625" defaultRowHeight="14.25" x14ac:dyDescent="0.2"/>
  <cols>
    <col min="1" max="1" width="16.140625" style="1" customWidth="1"/>
    <col min="2" max="2" width="18.28515625" style="1" customWidth="1"/>
    <col min="3" max="3" width="10.5703125" style="1" customWidth="1"/>
    <col min="4" max="4" width="11.5703125" style="1" customWidth="1"/>
    <col min="5" max="5" width="13.28515625" style="1" bestFit="1" customWidth="1"/>
    <col min="6" max="6" width="9.140625" style="1"/>
    <col min="7" max="7" width="10.140625" style="1" customWidth="1"/>
    <col min="8" max="12" width="9.140625" style="1"/>
    <col min="13" max="13" width="10.140625" style="1" customWidth="1"/>
    <col min="14" max="15" width="9.140625" style="1"/>
    <col min="16" max="16" width="15.28515625" style="1" customWidth="1"/>
    <col min="17" max="17" width="14" style="1" customWidth="1"/>
    <col min="18" max="19" width="9.140625" style="1" customWidth="1"/>
    <col min="20" max="16384" width="9.140625" style="1"/>
  </cols>
  <sheetData>
    <row r="1" spans="1:19" ht="15" customHeight="1" thickBot="1" x14ac:dyDescent="0.25">
      <c r="A1" s="428" t="s">
        <v>1767</v>
      </c>
      <c r="B1" s="428"/>
      <c r="C1" s="428"/>
      <c r="D1" s="428"/>
      <c r="E1" s="428"/>
      <c r="F1" s="428"/>
      <c r="G1" s="428"/>
      <c r="H1" s="428"/>
      <c r="I1" s="428"/>
      <c r="J1" s="428"/>
      <c r="K1" s="428"/>
      <c r="L1" s="428"/>
      <c r="M1" s="428"/>
      <c r="N1" s="428"/>
      <c r="O1" s="428"/>
      <c r="P1" s="428"/>
      <c r="Q1" s="428"/>
    </row>
    <row r="2" spans="1:19" x14ac:dyDescent="0.2">
      <c r="A2" s="426" t="s">
        <v>0</v>
      </c>
      <c r="B2" s="426" t="s">
        <v>23</v>
      </c>
      <c r="C2" s="426" t="s">
        <v>13</v>
      </c>
      <c r="D2" s="426"/>
      <c r="E2" s="426"/>
      <c r="F2" s="426" t="s">
        <v>14</v>
      </c>
      <c r="G2" s="426"/>
      <c r="H2" s="426"/>
      <c r="I2" s="426" t="s">
        <v>15</v>
      </c>
      <c r="J2" s="426"/>
      <c r="K2" s="426"/>
      <c r="L2" s="426" t="s">
        <v>17</v>
      </c>
      <c r="M2" s="426"/>
      <c r="N2" s="426"/>
      <c r="O2" s="430" t="s">
        <v>18</v>
      </c>
      <c r="P2" s="429" t="s">
        <v>166</v>
      </c>
      <c r="Q2" s="431" t="s">
        <v>167</v>
      </c>
    </row>
    <row r="3" spans="1:19" x14ac:dyDescent="0.2">
      <c r="A3" s="426"/>
      <c r="B3" s="426"/>
      <c r="C3" s="426"/>
      <c r="D3" s="426"/>
      <c r="E3" s="426"/>
      <c r="F3" s="426"/>
      <c r="G3" s="426"/>
      <c r="H3" s="426"/>
      <c r="I3" s="426" t="s">
        <v>16</v>
      </c>
      <c r="J3" s="426"/>
      <c r="K3" s="426"/>
      <c r="L3" s="426"/>
      <c r="M3" s="426"/>
      <c r="N3" s="426"/>
      <c r="O3" s="430"/>
      <c r="P3" s="429"/>
      <c r="Q3" s="432"/>
    </row>
    <row r="4" spans="1:19" ht="85.5" x14ac:dyDescent="0.2">
      <c r="A4" s="426"/>
      <c r="B4" s="426"/>
      <c r="C4" s="163" t="s">
        <v>165</v>
      </c>
      <c r="D4" s="8" t="s">
        <v>208</v>
      </c>
      <c r="E4" s="8" t="s">
        <v>42</v>
      </c>
      <c r="F4" s="8" t="s">
        <v>165</v>
      </c>
      <c r="G4" s="8" t="s">
        <v>208</v>
      </c>
      <c r="H4" s="8" t="s">
        <v>42</v>
      </c>
      <c r="I4" s="8" t="s">
        <v>165</v>
      </c>
      <c r="J4" s="8" t="s">
        <v>208</v>
      </c>
      <c r="K4" s="8" t="s">
        <v>42</v>
      </c>
      <c r="L4" s="8" t="s">
        <v>165</v>
      </c>
      <c r="M4" s="8" t="s">
        <v>208</v>
      </c>
      <c r="N4" s="8" t="s">
        <v>42</v>
      </c>
      <c r="O4" s="8" t="s">
        <v>165</v>
      </c>
      <c r="P4" s="429"/>
      <c r="Q4" s="433"/>
      <c r="R4" s="1" t="s">
        <v>1562</v>
      </c>
      <c r="S4" s="1" t="s">
        <v>1561</v>
      </c>
    </row>
    <row r="5" spans="1:19" x14ac:dyDescent="0.2">
      <c r="A5" s="76">
        <v>1</v>
      </c>
      <c r="B5" s="76">
        <v>2</v>
      </c>
      <c r="C5" s="76">
        <v>3.1</v>
      </c>
      <c r="D5" s="76">
        <v>3.2</v>
      </c>
      <c r="E5" s="76">
        <v>3.3</v>
      </c>
      <c r="F5" s="76">
        <v>4.0999999999999996</v>
      </c>
      <c r="G5" s="76">
        <v>4.2</v>
      </c>
      <c r="H5" s="76">
        <v>4.3</v>
      </c>
      <c r="I5" s="76">
        <v>5.0999999999999996</v>
      </c>
      <c r="J5" s="76">
        <v>5.2</v>
      </c>
      <c r="K5" s="76">
        <v>5.3</v>
      </c>
      <c r="L5" s="76">
        <v>6.1</v>
      </c>
      <c r="M5" s="76">
        <v>6.2</v>
      </c>
      <c r="N5" s="76">
        <v>6.3</v>
      </c>
      <c r="O5" s="77">
        <v>7</v>
      </c>
      <c r="P5" s="78">
        <v>8</v>
      </c>
      <c r="Q5" s="79">
        <v>9</v>
      </c>
    </row>
    <row r="6" spans="1:19" ht="28.5" x14ac:dyDescent="0.2">
      <c r="A6" s="423" t="s">
        <v>34</v>
      </c>
      <c r="B6" s="42" t="s">
        <v>1560</v>
      </c>
      <c r="C6" s="313">
        <v>1</v>
      </c>
      <c r="D6" s="197">
        <v>0</v>
      </c>
      <c r="E6" s="197">
        <v>0</v>
      </c>
      <c r="F6" s="197">
        <v>4</v>
      </c>
      <c r="G6" s="197">
        <v>0</v>
      </c>
      <c r="H6" s="197">
        <v>1</v>
      </c>
      <c r="I6" s="197">
        <v>4</v>
      </c>
      <c r="J6" s="197">
        <v>0</v>
      </c>
      <c r="K6" s="197">
        <v>4</v>
      </c>
      <c r="L6" s="197">
        <v>0</v>
      </c>
      <c r="M6" s="197">
        <v>0</v>
      </c>
      <c r="N6" s="197">
        <v>4</v>
      </c>
      <c r="O6" s="197">
        <v>0</v>
      </c>
      <c r="P6" s="197">
        <f>SUM(C6:O6)</f>
        <v>18</v>
      </c>
      <c r="Q6" s="197">
        <f>C6+F6+I6+L6+O6</f>
        <v>9</v>
      </c>
      <c r="R6" s="102">
        <f>D6+G6+J6+M6</f>
        <v>0</v>
      </c>
      <c r="S6" s="1">
        <f>E6+H6+K6+N6</f>
        <v>9</v>
      </c>
    </row>
    <row r="7" spans="1:19" ht="15" customHeight="1" x14ac:dyDescent="0.2">
      <c r="A7" s="424"/>
      <c r="B7" s="42" t="s">
        <v>113</v>
      </c>
      <c r="C7" s="182">
        <v>2</v>
      </c>
      <c r="D7" s="201">
        <v>0</v>
      </c>
      <c r="E7" s="201">
        <v>0</v>
      </c>
      <c r="F7" s="201">
        <v>3</v>
      </c>
      <c r="G7" s="201">
        <v>2</v>
      </c>
      <c r="H7" s="201">
        <v>0</v>
      </c>
      <c r="I7" s="201">
        <v>6</v>
      </c>
      <c r="J7" s="201">
        <v>0</v>
      </c>
      <c r="K7" s="201">
        <v>2</v>
      </c>
      <c r="L7" s="201">
        <v>0</v>
      </c>
      <c r="M7" s="201">
        <v>0</v>
      </c>
      <c r="N7" s="201">
        <v>4</v>
      </c>
      <c r="O7" s="197">
        <v>0</v>
      </c>
      <c r="P7" s="197">
        <f>SUM(C7:O7)</f>
        <v>19</v>
      </c>
      <c r="Q7" s="197">
        <f>C7+F7+I7+L7+O7</f>
        <v>11</v>
      </c>
      <c r="R7" s="102">
        <f>D7+G7+J7+M7</f>
        <v>2</v>
      </c>
      <c r="S7" s="190">
        <f>E7+H7+K7+N7</f>
        <v>6</v>
      </c>
    </row>
    <row r="8" spans="1:19" ht="15" customHeight="1" x14ac:dyDescent="0.2">
      <c r="A8" s="424"/>
      <c r="B8" s="43" t="s">
        <v>20</v>
      </c>
      <c r="C8" s="197">
        <v>1</v>
      </c>
      <c r="D8" s="201">
        <v>1</v>
      </c>
      <c r="E8" s="197">
        <v>0</v>
      </c>
      <c r="F8" s="197">
        <v>5</v>
      </c>
      <c r="G8" s="197">
        <v>6</v>
      </c>
      <c r="H8" s="197">
        <v>1</v>
      </c>
      <c r="I8" s="197">
        <v>5</v>
      </c>
      <c r="J8" s="197">
        <v>5</v>
      </c>
      <c r="K8" s="197">
        <v>6</v>
      </c>
      <c r="L8" s="197">
        <v>2</v>
      </c>
      <c r="M8" s="197">
        <v>2</v>
      </c>
      <c r="N8" s="197">
        <v>16</v>
      </c>
      <c r="O8" s="197">
        <v>0</v>
      </c>
      <c r="P8" s="197">
        <f>SUM(C8:O8)</f>
        <v>50</v>
      </c>
      <c r="Q8" s="197">
        <f>C8+F8+I8+L8+O8</f>
        <v>13</v>
      </c>
      <c r="R8" s="102">
        <f t="shared" ref="R8:S10" si="0">D8+G8+J8+M8</f>
        <v>14</v>
      </c>
      <c r="S8" s="102">
        <f t="shared" si="0"/>
        <v>23</v>
      </c>
    </row>
    <row r="9" spans="1:19" ht="15" customHeight="1" x14ac:dyDescent="0.2">
      <c r="A9" s="425"/>
      <c r="B9" s="43" t="s">
        <v>9</v>
      </c>
      <c r="C9" s="201">
        <v>1</v>
      </c>
      <c r="D9" s="201">
        <v>1</v>
      </c>
      <c r="E9" s="201">
        <v>1</v>
      </c>
      <c r="F9" s="201">
        <v>1</v>
      </c>
      <c r="G9" s="201">
        <v>0</v>
      </c>
      <c r="H9" s="201">
        <v>3</v>
      </c>
      <c r="I9" s="201">
        <v>5</v>
      </c>
      <c r="J9" s="201">
        <v>0</v>
      </c>
      <c r="K9" s="201">
        <v>5</v>
      </c>
      <c r="L9" s="201">
        <v>0</v>
      </c>
      <c r="M9" s="201">
        <v>0</v>
      </c>
      <c r="N9" s="201">
        <v>0</v>
      </c>
      <c r="O9" s="201">
        <v>0</v>
      </c>
      <c r="P9" s="197">
        <f>SUM(C9:O9)</f>
        <v>17</v>
      </c>
      <c r="Q9" s="197">
        <f>C9+F9+I9+L9+O9</f>
        <v>7</v>
      </c>
      <c r="R9" s="102">
        <f t="shared" si="0"/>
        <v>1</v>
      </c>
      <c r="S9" s="102">
        <f t="shared" si="0"/>
        <v>9</v>
      </c>
    </row>
    <row r="10" spans="1:19" x14ac:dyDescent="0.2">
      <c r="A10" s="421" t="s">
        <v>24</v>
      </c>
      <c r="B10" s="422"/>
      <c r="C10" s="111">
        <f>SUM(C6:C9)</f>
        <v>5</v>
      </c>
      <c r="D10" s="323">
        <f t="shared" ref="D10:Q10" si="1">SUM(D6:D9)</f>
        <v>2</v>
      </c>
      <c r="E10" s="323">
        <f t="shared" si="1"/>
        <v>1</v>
      </c>
      <c r="F10" s="323">
        <f t="shared" si="1"/>
        <v>13</v>
      </c>
      <c r="G10" s="323">
        <f t="shared" si="1"/>
        <v>8</v>
      </c>
      <c r="H10" s="323">
        <f t="shared" si="1"/>
        <v>5</v>
      </c>
      <c r="I10" s="323">
        <f t="shared" si="1"/>
        <v>20</v>
      </c>
      <c r="J10" s="323">
        <f t="shared" si="1"/>
        <v>5</v>
      </c>
      <c r="K10" s="323">
        <f t="shared" si="1"/>
        <v>17</v>
      </c>
      <c r="L10" s="323">
        <f t="shared" si="1"/>
        <v>2</v>
      </c>
      <c r="M10" s="323">
        <f t="shared" si="1"/>
        <v>2</v>
      </c>
      <c r="N10" s="323">
        <f t="shared" si="1"/>
        <v>24</v>
      </c>
      <c r="O10" s="323">
        <f t="shared" si="1"/>
        <v>0</v>
      </c>
      <c r="P10" s="323">
        <f t="shared" si="1"/>
        <v>104</v>
      </c>
      <c r="Q10" s="323">
        <f t="shared" si="1"/>
        <v>40</v>
      </c>
      <c r="R10" s="102">
        <f t="shared" si="0"/>
        <v>17</v>
      </c>
      <c r="S10" s="102">
        <f t="shared" si="0"/>
        <v>47</v>
      </c>
    </row>
    <row r="11" spans="1:19" x14ac:dyDescent="0.2">
      <c r="C11" s="427"/>
      <c r="D11" s="427"/>
      <c r="E11" s="427"/>
      <c r="F11" s="427"/>
      <c r="G11" s="427"/>
      <c r="H11" s="427"/>
      <c r="I11" s="427"/>
      <c r="J11" s="427"/>
      <c r="K11" s="427"/>
      <c r="L11" s="427"/>
      <c r="M11" s="427"/>
      <c r="N11" s="427"/>
      <c r="P11" s="10"/>
    </row>
  </sheetData>
  <mergeCells count="17">
    <mergeCell ref="A1:Q1"/>
    <mergeCell ref="A2:A4"/>
    <mergeCell ref="B2:B4"/>
    <mergeCell ref="C2:E3"/>
    <mergeCell ref="F2:H3"/>
    <mergeCell ref="I2:K2"/>
    <mergeCell ref="I3:K3"/>
    <mergeCell ref="P2:P4"/>
    <mergeCell ref="O2:O3"/>
    <mergeCell ref="Q2:Q4"/>
    <mergeCell ref="A10:B10"/>
    <mergeCell ref="A6:A9"/>
    <mergeCell ref="L2:N3"/>
    <mergeCell ref="C11:E11"/>
    <mergeCell ref="F11:H11"/>
    <mergeCell ref="I11:K11"/>
    <mergeCell ref="L11:N1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workbookViewId="0">
      <selection activeCell="C4" sqref="C4:C11"/>
    </sheetView>
  </sheetViews>
  <sheetFormatPr defaultColWidth="9.140625" defaultRowHeight="14.25" x14ac:dyDescent="0.2"/>
  <cols>
    <col min="1" max="1" width="19" style="1" customWidth="1"/>
    <col min="2" max="2" width="29.5703125" style="1" customWidth="1"/>
    <col min="3" max="3" width="28.7109375" style="7" customWidth="1"/>
    <col min="4" max="4" width="26.140625" style="4" customWidth="1"/>
    <col min="5" max="7" width="9.140625" style="1"/>
    <col min="8" max="8" width="13.28515625" style="1" customWidth="1"/>
    <col min="9" max="9" width="11.7109375" style="1" customWidth="1"/>
    <col min="10" max="16384" width="9.140625" style="1"/>
  </cols>
  <sheetData>
    <row r="1" spans="1:4" ht="54.75" customHeight="1" thickBot="1" x14ac:dyDescent="0.25">
      <c r="A1" s="428" t="s">
        <v>1768</v>
      </c>
      <c r="B1" s="428"/>
      <c r="C1" s="428"/>
      <c r="D1" s="428"/>
    </row>
    <row r="2" spans="1:4" x14ac:dyDescent="0.2">
      <c r="A2" s="6" t="s">
        <v>26</v>
      </c>
      <c r="B2" s="6" t="s">
        <v>25</v>
      </c>
      <c r="C2" s="45" t="s">
        <v>27</v>
      </c>
      <c r="D2" s="27" t="s">
        <v>28</v>
      </c>
    </row>
    <row r="3" spans="1:4" x14ac:dyDescent="0.2">
      <c r="A3" s="27">
        <v>1</v>
      </c>
      <c r="B3" s="27">
        <v>2</v>
      </c>
      <c r="C3" s="27">
        <v>3</v>
      </c>
      <c r="D3" s="27">
        <v>4</v>
      </c>
    </row>
    <row r="4" spans="1:4" s="102" customFormat="1" ht="14.25" customHeight="1" x14ac:dyDescent="0.2">
      <c r="A4" s="434" t="s">
        <v>1376</v>
      </c>
      <c r="B4" s="437" t="s">
        <v>1377</v>
      </c>
      <c r="C4" s="98" t="s">
        <v>1581</v>
      </c>
      <c r="D4" s="95" t="s">
        <v>1582</v>
      </c>
    </row>
    <row r="5" spans="1:4" x14ac:dyDescent="0.2">
      <c r="A5" s="435"/>
      <c r="B5" s="438"/>
      <c r="C5" s="98" t="s">
        <v>1583</v>
      </c>
      <c r="D5" s="95" t="s">
        <v>1582</v>
      </c>
    </row>
    <row r="6" spans="1:4" ht="15.75" customHeight="1" x14ac:dyDescent="0.2">
      <c r="A6" s="435"/>
      <c r="B6" s="438"/>
      <c r="C6" s="98" t="s">
        <v>1817</v>
      </c>
      <c r="D6" s="95" t="s">
        <v>1582</v>
      </c>
    </row>
    <row r="7" spans="1:4" ht="15.75" customHeight="1" x14ac:dyDescent="0.2">
      <c r="A7" s="435"/>
      <c r="B7" s="438"/>
      <c r="C7" s="98" t="s">
        <v>1759</v>
      </c>
      <c r="D7" s="95" t="s">
        <v>1582</v>
      </c>
    </row>
    <row r="8" spans="1:4" ht="15.75" customHeight="1" x14ac:dyDescent="0.2">
      <c r="A8" s="435"/>
      <c r="B8" s="438"/>
      <c r="C8" s="98" t="s">
        <v>1584</v>
      </c>
      <c r="D8" s="95" t="s">
        <v>218</v>
      </c>
    </row>
    <row r="9" spans="1:4" x14ac:dyDescent="0.2">
      <c r="A9" s="435"/>
      <c r="B9" s="438"/>
      <c r="C9" s="98" t="s">
        <v>1585</v>
      </c>
      <c r="D9" s="95" t="s">
        <v>218</v>
      </c>
    </row>
    <row r="10" spans="1:4" s="102" customFormat="1" x14ac:dyDescent="0.2">
      <c r="A10" s="435"/>
      <c r="B10" s="438"/>
      <c r="C10" s="98" t="s">
        <v>1586</v>
      </c>
      <c r="D10" s="95" t="s">
        <v>218</v>
      </c>
    </row>
    <row r="11" spans="1:4" s="102" customFormat="1" x14ac:dyDescent="0.2">
      <c r="A11" s="435"/>
      <c r="B11" s="438"/>
      <c r="C11" s="98" t="s">
        <v>1587</v>
      </c>
      <c r="D11" s="95" t="s">
        <v>218</v>
      </c>
    </row>
    <row r="12" spans="1:4" ht="15" customHeight="1" x14ac:dyDescent="0.2">
      <c r="A12" s="436"/>
      <c r="B12" s="437" t="s">
        <v>163</v>
      </c>
      <c r="C12" s="98" t="s">
        <v>1378</v>
      </c>
      <c r="D12" s="95" t="s">
        <v>218</v>
      </c>
    </row>
    <row r="13" spans="1:4" s="190" customFormat="1" ht="15" customHeight="1" x14ac:dyDescent="0.2">
      <c r="A13" s="436"/>
      <c r="B13" s="438"/>
      <c r="C13" s="98" t="s">
        <v>1573</v>
      </c>
      <c r="D13" s="95" t="s">
        <v>218</v>
      </c>
    </row>
    <row r="14" spans="1:4" s="190" customFormat="1" ht="15" customHeight="1" x14ac:dyDescent="0.2">
      <c r="A14" s="436"/>
      <c r="B14" s="438"/>
      <c r="C14" s="98" t="s">
        <v>1574</v>
      </c>
      <c r="D14" s="95" t="s">
        <v>218</v>
      </c>
    </row>
    <row r="15" spans="1:4" ht="15" customHeight="1" x14ac:dyDescent="0.2">
      <c r="A15" s="436"/>
      <c r="B15" s="438"/>
      <c r="C15" s="98" t="s">
        <v>1789</v>
      </c>
      <c r="D15" s="95" t="s">
        <v>218</v>
      </c>
    </row>
    <row r="16" spans="1:4" ht="15" customHeight="1" x14ac:dyDescent="0.2">
      <c r="A16" s="436"/>
      <c r="B16" s="439" t="s">
        <v>20</v>
      </c>
      <c r="C16" s="3" t="s">
        <v>1743</v>
      </c>
      <c r="D16" s="95" t="s">
        <v>1582</v>
      </c>
    </row>
    <row r="17" spans="1:4" ht="15.75" customHeight="1" x14ac:dyDescent="0.2">
      <c r="A17" s="436"/>
      <c r="B17" s="440"/>
      <c r="C17" s="3" t="s">
        <v>1744</v>
      </c>
      <c r="D17" s="95" t="s">
        <v>218</v>
      </c>
    </row>
    <row r="18" spans="1:4" ht="15.75" customHeight="1" x14ac:dyDescent="0.2">
      <c r="A18" s="436"/>
      <c r="B18" s="440"/>
      <c r="C18" s="3" t="s">
        <v>1745</v>
      </c>
      <c r="D18" s="95" t="s">
        <v>218</v>
      </c>
    </row>
    <row r="19" spans="1:4" ht="15.75" customHeight="1" x14ac:dyDescent="0.2">
      <c r="A19" s="436"/>
      <c r="B19" s="440"/>
      <c r="C19" s="3" t="s">
        <v>1746</v>
      </c>
      <c r="D19" s="95" t="s">
        <v>1580</v>
      </c>
    </row>
    <row r="20" spans="1:4" s="102" customFormat="1" ht="15.75" customHeight="1" x14ac:dyDescent="0.2">
      <c r="A20" s="436"/>
      <c r="B20" s="440"/>
      <c r="C20" s="3" t="s">
        <v>1747</v>
      </c>
      <c r="D20" s="95" t="s">
        <v>218</v>
      </c>
    </row>
    <row r="21" spans="1:4" s="102" customFormat="1" ht="15.75" customHeight="1" x14ac:dyDescent="0.2">
      <c r="A21" s="436"/>
      <c r="B21" s="440"/>
      <c r="C21" s="3" t="s">
        <v>1818</v>
      </c>
      <c r="D21" s="95" t="s">
        <v>218</v>
      </c>
    </row>
    <row r="22" spans="1:4" s="102" customFormat="1" ht="15.75" customHeight="1" x14ac:dyDescent="0.2">
      <c r="A22" s="436"/>
      <c r="B22" s="440"/>
      <c r="C22" s="3" t="s">
        <v>1748</v>
      </c>
      <c r="D22" s="95" t="s">
        <v>218</v>
      </c>
    </row>
    <row r="23" spans="1:4" s="102" customFormat="1" ht="15.75" customHeight="1" x14ac:dyDescent="0.2">
      <c r="A23" s="436"/>
      <c r="B23" s="440"/>
      <c r="C23" s="3" t="s">
        <v>1749</v>
      </c>
      <c r="D23" s="95" t="s">
        <v>218</v>
      </c>
    </row>
    <row r="24" spans="1:4" s="102" customFormat="1" ht="15.75" customHeight="1" x14ac:dyDescent="0.2">
      <c r="A24" s="436"/>
      <c r="B24" s="440"/>
      <c r="C24" s="3" t="s">
        <v>1750</v>
      </c>
      <c r="D24" s="95" t="s">
        <v>1582</v>
      </c>
    </row>
    <row r="25" spans="1:4" s="102" customFormat="1" ht="15.75" customHeight="1" x14ac:dyDescent="0.2">
      <c r="A25" s="436"/>
      <c r="B25" s="440"/>
      <c r="C25" s="3" t="s">
        <v>1751</v>
      </c>
      <c r="D25" s="95" t="s">
        <v>1582</v>
      </c>
    </row>
    <row r="26" spans="1:4" s="102" customFormat="1" ht="15.75" customHeight="1" x14ac:dyDescent="0.2">
      <c r="A26" s="436"/>
      <c r="B26" s="440"/>
      <c r="C26" s="3" t="s">
        <v>1752</v>
      </c>
      <c r="D26" s="95" t="s">
        <v>218</v>
      </c>
    </row>
    <row r="27" spans="1:4" s="102" customFormat="1" ht="15.75" customHeight="1" x14ac:dyDescent="0.2">
      <c r="A27" s="436"/>
      <c r="B27" s="440"/>
      <c r="C27" s="3" t="s">
        <v>1753</v>
      </c>
      <c r="D27" s="95" t="s">
        <v>218</v>
      </c>
    </row>
    <row r="28" spans="1:4" s="102" customFormat="1" ht="15.75" customHeight="1" x14ac:dyDescent="0.2">
      <c r="A28" s="436"/>
      <c r="B28" s="440"/>
      <c r="C28" s="3" t="s">
        <v>1754</v>
      </c>
      <c r="D28" s="95" t="s">
        <v>218</v>
      </c>
    </row>
    <row r="29" spans="1:4" s="102" customFormat="1" ht="15.75" customHeight="1" x14ac:dyDescent="0.2">
      <c r="A29" s="436"/>
      <c r="B29" s="440"/>
      <c r="C29" s="3" t="s">
        <v>1755</v>
      </c>
      <c r="D29" s="95" t="s">
        <v>218</v>
      </c>
    </row>
    <row r="30" spans="1:4" s="102" customFormat="1" ht="15.75" customHeight="1" x14ac:dyDescent="0.2">
      <c r="A30" s="436"/>
      <c r="B30" s="440"/>
      <c r="C30" s="3" t="s">
        <v>1756</v>
      </c>
      <c r="D30" s="95" t="s">
        <v>218</v>
      </c>
    </row>
    <row r="31" spans="1:4" s="102" customFormat="1" ht="15.75" customHeight="1" x14ac:dyDescent="0.2">
      <c r="A31" s="436"/>
      <c r="B31" s="440"/>
      <c r="C31" s="3" t="s">
        <v>1757</v>
      </c>
      <c r="D31" s="95" t="s">
        <v>218</v>
      </c>
    </row>
    <row r="32" spans="1:4" s="102" customFormat="1" ht="15.75" customHeight="1" x14ac:dyDescent="0.2">
      <c r="A32" s="436"/>
      <c r="B32" s="440"/>
      <c r="C32" s="3" t="s">
        <v>1758</v>
      </c>
      <c r="D32" s="95" t="s">
        <v>218</v>
      </c>
    </row>
    <row r="33" spans="1:4" s="102" customFormat="1" ht="15.75" customHeight="1" x14ac:dyDescent="0.2">
      <c r="A33" s="436"/>
      <c r="B33" s="440"/>
      <c r="C33" s="3" t="s">
        <v>1819</v>
      </c>
      <c r="D33" s="95" t="s">
        <v>218</v>
      </c>
    </row>
    <row r="34" spans="1:4" s="102" customFormat="1" ht="15.75" customHeight="1" x14ac:dyDescent="0.2">
      <c r="A34" s="436"/>
      <c r="B34" s="440"/>
      <c r="C34" s="3" t="s">
        <v>1760</v>
      </c>
      <c r="D34" s="95" t="s">
        <v>1582</v>
      </c>
    </row>
    <row r="35" spans="1:4" s="190" customFormat="1" ht="15.75" customHeight="1" x14ac:dyDescent="0.2">
      <c r="A35" s="436"/>
      <c r="B35" s="440"/>
      <c r="C35" s="3" t="s">
        <v>1761</v>
      </c>
      <c r="D35" s="95" t="s">
        <v>1582</v>
      </c>
    </row>
    <row r="36" spans="1:4" s="102" customFormat="1" ht="15.75" customHeight="1" x14ac:dyDescent="0.2">
      <c r="A36" s="436"/>
      <c r="B36" s="440"/>
      <c r="C36" s="3" t="s">
        <v>1762</v>
      </c>
      <c r="D36" s="95" t="s">
        <v>218</v>
      </c>
    </row>
    <row r="37" spans="1:4" s="190" customFormat="1" ht="15.75" customHeight="1" x14ac:dyDescent="0.2">
      <c r="A37" s="436"/>
      <c r="B37" s="440"/>
      <c r="C37" s="3" t="s">
        <v>1820</v>
      </c>
      <c r="D37" s="95" t="s">
        <v>218</v>
      </c>
    </row>
    <row r="38" spans="1:4" ht="15.75" customHeight="1" x14ac:dyDescent="0.2">
      <c r="A38" s="436"/>
      <c r="B38" s="439" t="s">
        <v>164</v>
      </c>
      <c r="C38" s="314" t="s">
        <v>1827</v>
      </c>
      <c r="D38" s="90" t="s">
        <v>1582</v>
      </c>
    </row>
    <row r="39" spans="1:4" ht="15.75" customHeight="1" x14ac:dyDescent="0.2">
      <c r="A39" s="436"/>
      <c r="B39" s="440"/>
      <c r="C39" s="314" t="s">
        <v>1742</v>
      </c>
      <c r="D39" s="90" t="s">
        <v>1582</v>
      </c>
    </row>
    <row r="40" spans="1:4" x14ac:dyDescent="0.2">
      <c r="C40" s="136"/>
    </row>
  </sheetData>
  <sortState ref="C19:D42">
    <sortCondition ref="C19"/>
  </sortState>
  <mergeCells count="6">
    <mergeCell ref="A1:D1"/>
    <mergeCell ref="A4:A39"/>
    <mergeCell ref="B4:B11"/>
    <mergeCell ref="B12:B15"/>
    <mergeCell ref="B38:B39"/>
    <mergeCell ref="B16:B3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64"/>
  <sheetViews>
    <sheetView zoomScale="81" zoomScaleNormal="81" workbookViewId="0">
      <selection activeCell="H34" sqref="H34"/>
    </sheetView>
  </sheetViews>
  <sheetFormatPr defaultColWidth="9.140625" defaultRowHeight="14.25" x14ac:dyDescent="0.2"/>
  <cols>
    <col min="1" max="1" width="19.28515625" style="1" customWidth="1"/>
    <col min="2" max="2" width="18.42578125" style="1" customWidth="1"/>
    <col min="3" max="3" width="14.85546875" style="1" customWidth="1"/>
    <col min="4" max="4" width="9.140625" style="1"/>
    <col min="5" max="5" width="16.28515625" style="1" customWidth="1"/>
    <col min="6" max="14" width="9.140625" style="1"/>
    <col min="15" max="15" width="15.85546875" style="1" customWidth="1"/>
    <col min="16" max="16" width="11.28515625" style="1" customWidth="1"/>
    <col min="17" max="16384" width="9.140625" style="1"/>
  </cols>
  <sheetData>
    <row r="2" spans="1:21" x14ac:dyDescent="0.2">
      <c r="A2" s="444" t="s">
        <v>1769</v>
      </c>
      <c r="B2" s="444"/>
      <c r="C2" s="444"/>
      <c r="D2" s="444"/>
      <c r="E2" s="444"/>
      <c r="F2" s="444"/>
      <c r="G2" s="444"/>
      <c r="H2" s="444"/>
      <c r="I2" s="444"/>
      <c r="J2" s="444"/>
      <c r="K2" s="444"/>
      <c r="L2" s="444"/>
      <c r="M2" s="444"/>
      <c r="N2" s="444"/>
      <c r="O2" s="444"/>
    </row>
    <row r="3" spans="1:21" x14ac:dyDescent="0.2">
      <c r="A3" s="426" t="s">
        <v>0</v>
      </c>
      <c r="B3" s="426" t="s">
        <v>25</v>
      </c>
      <c r="C3" s="426" t="s">
        <v>13</v>
      </c>
      <c r="D3" s="426"/>
      <c r="E3" s="426"/>
      <c r="F3" s="426" t="s">
        <v>14</v>
      </c>
      <c r="G3" s="426"/>
      <c r="H3" s="426"/>
      <c r="I3" s="445" t="s">
        <v>210</v>
      </c>
      <c r="J3" s="446"/>
      <c r="K3" s="447"/>
      <c r="L3" s="426" t="s">
        <v>17</v>
      </c>
      <c r="M3" s="426"/>
      <c r="N3" s="426"/>
      <c r="O3" s="426" t="s">
        <v>30</v>
      </c>
      <c r="P3" s="426" t="s">
        <v>209</v>
      </c>
    </row>
    <row r="4" spans="1:21" x14ac:dyDescent="0.2">
      <c r="A4" s="426"/>
      <c r="B4" s="426"/>
      <c r="C4" s="426"/>
      <c r="D4" s="426"/>
      <c r="E4" s="426"/>
      <c r="F4" s="426"/>
      <c r="G4" s="426"/>
      <c r="H4" s="426"/>
      <c r="I4" s="448"/>
      <c r="J4" s="449"/>
      <c r="K4" s="450"/>
      <c r="L4" s="426"/>
      <c r="M4" s="426"/>
      <c r="N4" s="426"/>
      <c r="O4" s="426"/>
      <c r="P4" s="426"/>
    </row>
    <row r="5" spans="1:21" x14ac:dyDescent="0.2">
      <c r="A5" s="426"/>
      <c r="B5" s="426"/>
      <c r="C5" s="8" t="s">
        <v>19</v>
      </c>
      <c r="D5" s="8" t="s">
        <v>153</v>
      </c>
      <c r="E5" s="8" t="s">
        <v>154</v>
      </c>
      <c r="F5" s="8" t="s">
        <v>19</v>
      </c>
      <c r="G5" s="8" t="s">
        <v>153</v>
      </c>
      <c r="H5" s="8" t="s">
        <v>154</v>
      </c>
      <c r="I5" s="8" t="s">
        <v>19</v>
      </c>
      <c r="J5" s="8" t="s">
        <v>153</v>
      </c>
      <c r="K5" s="8" t="s">
        <v>154</v>
      </c>
      <c r="L5" s="8" t="s">
        <v>19</v>
      </c>
      <c r="M5" s="8" t="s">
        <v>153</v>
      </c>
      <c r="N5" s="8" t="s">
        <v>154</v>
      </c>
      <c r="O5" s="426"/>
      <c r="P5" s="426"/>
    </row>
    <row r="6" spans="1:21" x14ac:dyDescent="0.2">
      <c r="A6" s="8">
        <v>1</v>
      </c>
      <c r="B6" s="8">
        <v>2</v>
      </c>
      <c r="C6" s="8">
        <v>3.1</v>
      </c>
      <c r="D6" s="8">
        <v>3.2</v>
      </c>
      <c r="E6" s="8">
        <v>3.3</v>
      </c>
      <c r="F6" s="8">
        <v>4.0999999999999996</v>
      </c>
      <c r="G6" s="8">
        <v>4.2</v>
      </c>
      <c r="H6" s="8">
        <v>4.3</v>
      </c>
      <c r="I6" s="8">
        <v>5.0999999999999996</v>
      </c>
      <c r="J6" s="8">
        <v>5.2</v>
      </c>
      <c r="K6" s="8">
        <v>5.3</v>
      </c>
      <c r="L6" s="8">
        <v>6.1</v>
      </c>
      <c r="M6" s="8">
        <v>6.2</v>
      </c>
      <c r="N6" s="8">
        <v>6.3</v>
      </c>
      <c r="O6" s="8">
        <v>8</v>
      </c>
      <c r="P6" s="8">
        <v>9</v>
      </c>
      <c r="R6" s="109"/>
      <c r="U6" s="109"/>
    </row>
    <row r="7" spans="1:21" ht="28.5" x14ac:dyDescent="0.2">
      <c r="A7" s="442" t="s">
        <v>22</v>
      </c>
      <c r="B7" s="61" t="s">
        <v>1560</v>
      </c>
      <c r="C7" s="201">
        <v>1</v>
      </c>
      <c r="D7" s="201">
        <v>1</v>
      </c>
      <c r="E7" s="201">
        <v>0</v>
      </c>
      <c r="F7" s="201">
        <v>6</v>
      </c>
      <c r="G7" s="201">
        <v>4</v>
      </c>
      <c r="H7" s="201">
        <v>2</v>
      </c>
      <c r="I7" s="201">
        <v>6</v>
      </c>
      <c r="J7" s="201">
        <v>4</v>
      </c>
      <c r="K7" s="201">
        <v>2</v>
      </c>
      <c r="L7" s="201">
        <v>2</v>
      </c>
      <c r="M7" s="201">
        <v>0</v>
      </c>
      <c r="N7" s="197">
        <v>2</v>
      </c>
      <c r="O7" s="208">
        <f t="shared" ref="O7:P10" si="0">C7+F7+I7+L7</f>
        <v>15</v>
      </c>
      <c r="P7" s="208">
        <f t="shared" si="0"/>
        <v>9</v>
      </c>
    </row>
    <row r="8" spans="1:21" ht="15" customHeight="1" x14ac:dyDescent="0.2">
      <c r="A8" s="443"/>
      <c r="B8" s="61" t="s">
        <v>162</v>
      </c>
      <c r="C8" s="201">
        <v>3</v>
      </c>
      <c r="D8" s="201">
        <v>2</v>
      </c>
      <c r="E8" s="201">
        <v>1</v>
      </c>
      <c r="F8" s="201">
        <v>4</v>
      </c>
      <c r="G8" s="201">
        <v>3</v>
      </c>
      <c r="H8" s="201">
        <v>1</v>
      </c>
      <c r="I8" s="201">
        <v>9</v>
      </c>
      <c r="J8" s="201">
        <v>6</v>
      </c>
      <c r="K8" s="197">
        <v>3</v>
      </c>
      <c r="L8" s="201">
        <v>0</v>
      </c>
      <c r="M8" s="201">
        <v>0</v>
      </c>
      <c r="N8" s="201">
        <v>0</v>
      </c>
      <c r="O8" s="318">
        <f t="shared" si="0"/>
        <v>16</v>
      </c>
      <c r="P8" s="318">
        <f t="shared" si="0"/>
        <v>11</v>
      </c>
      <c r="Q8" s="102"/>
    </row>
    <row r="9" spans="1:21" x14ac:dyDescent="0.2">
      <c r="A9" s="443"/>
      <c r="B9" s="61" t="s">
        <v>20</v>
      </c>
      <c r="C9" s="201">
        <v>1</v>
      </c>
      <c r="D9" s="201">
        <v>1</v>
      </c>
      <c r="E9" s="201">
        <v>0</v>
      </c>
      <c r="F9" s="201">
        <v>7</v>
      </c>
      <c r="G9" s="201">
        <v>5</v>
      </c>
      <c r="H9" s="201">
        <v>2</v>
      </c>
      <c r="I9" s="201">
        <v>10</v>
      </c>
      <c r="J9" s="201">
        <v>5</v>
      </c>
      <c r="K9" s="201">
        <v>5</v>
      </c>
      <c r="L9" s="201">
        <v>4</v>
      </c>
      <c r="M9" s="201">
        <v>2</v>
      </c>
      <c r="N9" s="201">
        <v>2</v>
      </c>
      <c r="O9" s="318">
        <f t="shared" si="0"/>
        <v>22</v>
      </c>
      <c r="P9" s="318">
        <f t="shared" si="0"/>
        <v>13</v>
      </c>
      <c r="Q9" s="102"/>
    </row>
    <row r="10" spans="1:21" x14ac:dyDescent="0.2">
      <c r="A10" s="443"/>
      <c r="B10" s="61" t="s">
        <v>9</v>
      </c>
      <c r="C10" s="201">
        <v>1</v>
      </c>
      <c r="D10" s="201">
        <v>1</v>
      </c>
      <c r="E10" s="201">
        <v>0</v>
      </c>
      <c r="F10" s="201">
        <v>3</v>
      </c>
      <c r="G10" s="201">
        <v>1</v>
      </c>
      <c r="H10" s="201">
        <v>2</v>
      </c>
      <c r="I10" s="201">
        <v>8</v>
      </c>
      <c r="J10" s="201">
        <v>5</v>
      </c>
      <c r="K10" s="201">
        <v>3</v>
      </c>
      <c r="L10" s="201">
        <v>0</v>
      </c>
      <c r="M10" s="201">
        <v>0</v>
      </c>
      <c r="N10" s="201">
        <v>0</v>
      </c>
      <c r="O10" s="318">
        <f t="shared" si="0"/>
        <v>12</v>
      </c>
      <c r="P10" s="318">
        <f t="shared" si="0"/>
        <v>7</v>
      </c>
      <c r="Q10" s="102"/>
    </row>
    <row r="11" spans="1:21" x14ac:dyDescent="0.2">
      <c r="A11" s="441" t="s">
        <v>24</v>
      </c>
      <c r="B11" s="441"/>
      <c r="C11" s="113">
        <f>SUM(C7:C10)</f>
        <v>6</v>
      </c>
      <c r="D11" s="113">
        <f t="shared" ref="D11:P11" si="1">SUM(D7:D10)</f>
        <v>5</v>
      </c>
      <c r="E11" s="113">
        <f t="shared" si="1"/>
        <v>1</v>
      </c>
      <c r="F11" s="113">
        <f t="shared" si="1"/>
        <v>20</v>
      </c>
      <c r="G11" s="113">
        <f t="shared" si="1"/>
        <v>13</v>
      </c>
      <c r="H11" s="113">
        <f t="shared" si="1"/>
        <v>7</v>
      </c>
      <c r="I11" s="113">
        <f t="shared" si="1"/>
        <v>33</v>
      </c>
      <c r="J11" s="113">
        <f t="shared" si="1"/>
        <v>20</v>
      </c>
      <c r="K11" s="113">
        <f t="shared" si="1"/>
        <v>13</v>
      </c>
      <c r="L11" s="113">
        <f t="shared" si="1"/>
        <v>6</v>
      </c>
      <c r="M11" s="113">
        <f t="shared" si="1"/>
        <v>2</v>
      </c>
      <c r="N11" s="113">
        <f t="shared" si="1"/>
        <v>4</v>
      </c>
      <c r="O11" s="113">
        <f t="shared" si="1"/>
        <v>65</v>
      </c>
      <c r="P11" s="113">
        <f t="shared" si="1"/>
        <v>40</v>
      </c>
      <c r="Q11" s="102"/>
      <c r="R11" s="109"/>
      <c r="S11" s="109"/>
    </row>
    <row r="13" spans="1:21" x14ac:dyDescent="0.2">
      <c r="O13" s="109"/>
      <c r="R13" s="109"/>
    </row>
    <row r="15" spans="1:21" x14ac:dyDescent="0.2">
      <c r="C15" s="4"/>
      <c r="D15" s="452"/>
      <c r="E15" s="452"/>
      <c r="F15" s="452"/>
      <c r="G15" s="452"/>
    </row>
    <row r="16" spans="1:21" x14ac:dyDescent="0.2">
      <c r="C16" s="4"/>
      <c r="D16" s="4"/>
      <c r="E16" s="20"/>
      <c r="F16" s="4"/>
      <c r="G16" s="20"/>
    </row>
    <row r="17" spans="1:7" ht="14.25" customHeight="1" x14ac:dyDescent="0.2">
      <c r="C17" s="4"/>
      <c r="D17" s="4"/>
      <c r="E17" s="20"/>
      <c r="F17" s="4"/>
      <c r="G17" s="20"/>
    </row>
    <row r="18" spans="1:7" ht="14.25" customHeight="1" x14ac:dyDescent="0.2">
      <c r="C18" s="4" t="s">
        <v>30</v>
      </c>
      <c r="D18" s="4" t="s">
        <v>209</v>
      </c>
      <c r="E18" s="20" t="s">
        <v>1479</v>
      </c>
      <c r="F18" s="4"/>
      <c r="G18" s="20"/>
    </row>
    <row r="19" spans="1:7" ht="28.5" x14ac:dyDescent="0.2">
      <c r="A19" s="442" t="s">
        <v>22</v>
      </c>
      <c r="B19" s="133" t="s">
        <v>1560</v>
      </c>
      <c r="C19" s="142">
        <f t="shared" ref="C19:D22" si="2">O7</f>
        <v>15</v>
      </c>
      <c r="D19" s="142">
        <f t="shared" si="2"/>
        <v>9</v>
      </c>
      <c r="E19" s="20">
        <f>D19/C19</f>
        <v>0.6</v>
      </c>
      <c r="F19" s="4"/>
      <c r="G19" s="20"/>
    </row>
    <row r="20" spans="1:7" x14ac:dyDescent="0.2">
      <c r="A20" s="443"/>
      <c r="B20" s="133" t="s">
        <v>162</v>
      </c>
      <c r="C20" s="142">
        <f t="shared" si="2"/>
        <v>16</v>
      </c>
      <c r="D20" s="142">
        <f t="shared" si="2"/>
        <v>11</v>
      </c>
      <c r="E20" s="20">
        <f>D20/C20</f>
        <v>0.6875</v>
      </c>
      <c r="F20" s="4"/>
      <c r="G20" s="20"/>
    </row>
    <row r="21" spans="1:7" x14ac:dyDescent="0.2">
      <c r="A21" s="443"/>
      <c r="B21" s="133" t="s">
        <v>20</v>
      </c>
      <c r="C21" s="142">
        <f t="shared" si="2"/>
        <v>22</v>
      </c>
      <c r="D21" s="142">
        <f t="shared" si="2"/>
        <v>13</v>
      </c>
      <c r="E21" s="20">
        <f>D21/C21</f>
        <v>0.59090909090909094</v>
      </c>
      <c r="F21" s="4"/>
      <c r="G21" s="4"/>
    </row>
    <row r="22" spans="1:7" x14ac:dyDescent="0.2">
      <c r="A22" s="443"/>
      <c r="B22" s="133" t="s">
        <v>9</v>
      </c>
      <c r="C22" s="142">
        <f t="shared" si="2"/>
        <v>12</v>
      </c>
      <c r="D22" s="142">
        <f t="shared" si="2"/>
        <v>7</v>
      </c>
      <c r="E22" s="20">
        <f>D22/C22</f>
        <v>0.58333333333333337</v>
      </c>
    </row>
    <row r="48" spans="2:3" x14ac:dyDescent="0.2">
      <c r="B48" s="32"/>
      <c r="C48" s="131"/>
    </row>
    <row r="49" spans="2:3" x14ac:dyDescent="0.2">
      <c r="B49" s="32"/>
      <c r="C49" s="451"/>
    </row>
    <row r="50" spans="2:3" x14ac:dyDescent="0.2">
      <c r="B50" s="32"/>
      <c r="C50" s="451"/>
    </row>
    <row r="51" spans="2:3" x14ac:dyDescent="0.2">
      <c r="B51" s="32"/>
      <c r="C51" s="137"/>
    </row>
    <row r="52" spans="2:3" x14ac:dyDescent="0.2">
      <c r="B52" s="32"/>
      <c r="C52" s="134"/>
    </row>
    <row r="53" spans="2:3" x14ac:dyDescent="0.2">
      <c r="B53" s="32"/>
      <c r="C53" s="134"/>
    </row>
    <row r="54" spans="2:3" x14ac:dyDescent="0.2">
      <c r="B54" s="138"/>
      <c r="C54" s="134"/>
    </row>
    <row r="55" spans="2:3" x14ac:dyDescent="0.2">
      <c r="B55" s="32"/>
      <c r="C55" s="134"/>
    </row>
    <row r="56" spans="2:3" x14ac:dyDescent="0.2">
      <c r="B56" s="139"/>
      <c r="C56" s="134"/>
    </row>
    <row r="57" spans="2:3" x14ac:dyDescent="0.2">
      <c r="B57" s="138"/>
      <c r="C57" s="134"/>
    </row>
    <row r="58" spans="2:3" x14ac:dyDescent="0.2">
      <c r="B58" s="140"/>
      <c r="C58" s="134"/>
    </row>
    <row r="59" spans="2:3" x14ac:dyDescent="0.2">
      <c r="B59" s="140"/>
      <c r="C59" s="134"/>
    </row>
    <row r="60" spans="2:3" ht="17.25" customHeight="1" x14ac:dyDescent="0.2">
      <c r="B60" s="140"/>
      <c r="C60" s="134"/>
    </row>
    <row r="61" spans="2:3" x14ac:dyDescent="0.2">
      <c r="B61" s="140"/>
      <c r="C61" s="141"/>
    </row>
    <row r="62" spans="2:3" x14ac:dyDescent="0.2">
      <c r="B62" s="140"/>
      <c r="C62" s="141"/>
    </row>
    <row r="63" spans="2:3" x14ac:dyDescent="0.2">
      <c r="B63" s="140"/>
      <c r="C63" s="141"/>
    </row>
    <row r="64" spans="2:3" x14ac:dyDescent="0.2">
      <c r="B64" s="68"/>
      <c r="C64" s="68"/>
    </row>
  </sheetData>
  <mergeCells count="15">
    <mergeCell ref="P3:P5"/>
    <mergeCell ref="I3:K4"/>
    <mergeCell ref="C49:C50"/>
    <mergeCell ref="D15:E15"/>
    <mergeCell ref="F15:G15"/>
    <mergeCell ref="A11:B11"/>
    <mergeCell ref="A7:A10"/>
    <mergeCell ref="A19:A22"/>
    <mergeCell ref="A2:O2"/>
    <mergeCell ref="L3:N4"/>
    <mergeCell ref="O3:O5"/>
    <mergeCell ref="A3:A5"/>
    <mergeCell ref="B3:B5"/>
    <mergeCell ref="C3:E4"/>
    <mergeCell ref="F3:H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M12"/>
  <sheetViews>
    <sheetView zoomScaleNormal="100" workbookViewId="0">
      <selection activeCell="M12" sqref="M12"/>
    </sheetView>
  </sheetViews>
  <sheetFormatPr defaultColWidth="9.140625" defaultRowHeight="14.25" x14ac:dyDescent="0.2"/>
  <cols>
    <col min="1" max="1" width="9.140625" style="1"/>
    <col min="2" max="2" width="18.7109375" style="1" customWidth="1"/>
    <col min="3" max="3" width="18.140625" style="1" customWidth="1"/>
    <col min="4" max="16384" width="9.140625" style="1"/>
  </cols>
  <sheetData>
    <row r="3" spans="2:13" x14ac:dyDescent="0.2">
      <c r="B3" s="453" t="s">
        <v>1770</v>
      </c>
      <c r="C3" s="453"/>
      <c r="D3" s="453"/>
      <c r="E3" s="453"/>
      <c r="F3" s="453"/>
      <c r="G3" s="453"/>
      <c r="H3" s="453"/>
      <c r="I3" s="453"/>
      <c r="J3" s="453"/>
      <c r="K3" s="453"/>
      <c r="L3" s="453"/>
    </row>
    <row r="4" spans="2:13" ht="16.5" customHeight="1" x14ac:dyDescent="0.2">
      <c r="B4" s="426" t="s">
        <v>0</v>
      </c>
      <c r="C4" s="426" t="s">
        <v>25</v>
      </c>
      <c r="D4" s="426" t="s">
        <v>13</v>
      </c>
      <c r="E4" s="426"/>
      <c r="F4" s="426" t="s">
        <v>14</v>
      </c>
      <c r="G4" s="426"/>
      <c r="H4" s="426" t="s">
        <v>15</v>
      </c>
      <c r="I4" s="426"/>
      <c r="J4" s="426" t="s">
        <v>17</v>
      </c>
      <c r="K4" s="426"/>
      <c r="L4" s="455" t="s">
        <v>35</v>
      </c>
    </row>
    <row r="5" spans="2:13" x14ac:dyDescent="0.2">
      <c r="B5" s="426"/>
      <c r="C5" s="426"/>
      <c r="D5" s="426"/>
      <c r="E5" s="426"/>
      <c r="F5" s="426"/>
      <c r="G5" s="426"/>
      <c r="H5" s="426" t="s">
        <v>16</v>
      </c>
      <c r="I5" s="426"/>
      <c r="J5" s="426"/>
      <c r="K5" s="426"/>
      <c r="L5" s="455"/>
    </row>
    <row r="6" spans="2:13" ht="39" x14ac:dyDescent="0.2">
      <c r="B6" s="426"/>
      <c r="C6" s="426"/>
      <c r="D6" s="58" t="s">
        <v>36</v>
      </c>
      <c r="E6" s="58" t="s">
        <v>37</v>
      </c>
      <c r="F6" s="58" t="s">
        <v>36</v>
      </c>
      <c r="G6" s="58" t="s">
        <v>37</v>
      </c>
      <c r="H6" s="58" t="s">
        <v>36</v>
      </c>
      <c r="I6" s="58" t="s">
        <v>37</v>
      </c>
      <c r="J6" s="58" t="s">
        <v>36</v>
      </c>
      <c r="K6" s="58" t="s">
        <v>37</v>
      </c>
      <c r="L6" s="455"/>
    </row>
    <row r="7" spans="2:13" x14ac:dyDescent="0.2">
      <c r="B7" s="81">
        <v>1</v>
      </c>
      <c r="C7" s="81">
        <v>2</v>
      </c>
      <c r="D7" s="81">
        <v>3.1</v>
      </c>
      <c r="E7" s="81">
        <v>3.2</v>
      </c>
      <c r="F7" s="81">
        <v>4.0999999999999996</v>
      </c>
      <c r="G7" s="81">
        <v>4.2</v>
      </c>
      <c r="H7" s="81">
        <v>5.0999999999999996</v>
      </c>
      <c r="I7" s="81">
        <v>5.2</v>
      </c>
      <c r="J7" s="81">
        <v>6.1</v>
      </c>
      <c r="K7" s="81">
        <v>6.2</v>
      </c>
      <c r="L7" s="81">
        <v>8</v>
      </c>
    </row>
    <row r="8" spans="2:13" x14ac:dyDescent="0.2">
      <c r="B8" s="454" t="s">
        <v>169</v>
      </c>
      <c r="C8" s="11" t="s">
        <v>220</v>
      </c>
      <c r="D8" s="198">
        <v>1</v>
      </c>
      <c r="E8" s="198">
        <v>51</v>
      </c>
      <c r="F8" s="198">
        <v>4</v>
      </c>
      <c r="G8" s="198">
        <v>48</v>
      </c>
      <c r="H8" s="198">
        <v>4</v>
      </c>
      <c r="I8" s="198">
        <v>39.25</v>
      </c>
      <c r="J8" s="198">
        <v>0</v>
      </c>
      <c r="K8" s="101">
        <v>0</v>
      </c>
      <c r="L8" s="96">
        <f>(D8*E8+F8*G8+H8*I8+J8*K8)/SUM(D8,F8,H8,J8)</f>
        <v>44.444444444444443</v>
      </c>
    </row>
    <row r="9" spans="2:13" x14ac:dyDescent="0.2">
      <c r="B9" s="454"/>
      <c r="C9" s="11" t="s">
        <v>170</v>
      </c>
      <c r="D9" s="198">
        <v>2</v>
      </c>
      <c r="E9" s="198">
        <v>48</v>
      </c>
      <c r="F9" s="198">
        <v>3</v>
      </c>
      <c r="G9" s="101">
        <v>55</v>
      </c>
      <c r="H9" s="198">
        <v>6</v>
      </c>
      <c r="I9" s="96">
        <v>44.3</v>
      </c>
      <c r="J9" s="198">
        <v>0</v>
      </c>
      <c r="K9" s="198">
        <v>0</v>
      </c>
      <c r="L9" s="96">
        <f>(D9*E9+F9*G9+H9*I9+J9*K9)/SUM(D9,F9,H9,J9)</f>
        <v>47.890909090909084</v>
      </c>
    </row>
    <row r="10" spans="2:13" x14ac:dyDescent="0.2">
      <c r="B10" s="454"/>
      <c r="C10" s="11" t="s">
        <v>20</v>
      </c>
      <c r="D10" s="198">
        <v>1</v>
      </c>
      <c r="E10" s="198">
        <v>64</v>
      </c>
      <c r="F10" s="198">
        <v>5</v>
      </c>
      <c r="G10" s="198">
        <v>50.6</v>
      </c>
      <c r="H10" s="198">
        <v>5</v>
      </c>
      <c r="I10" s="198">
        <v>44.2</v>
      </c>
      <c r="J10" s="198">
        <v>2</v>
      </c>
      <c r="K10" s="198">
        <v>41</v>
      </c>
      <c r="L10" s="96">
        <f>(D10*E10+F10*G10+H10*I10+J10*K10)/SUM(D10,F10,H10,J10)</f>
        <v>47.692307692307693</v>
      </c>
    </row>
    <row r="11" spans="2:13" ht="15" customHeight="1" x14ac:dyDescent="0.2">
      <c r="B11" s="454"/>
      <c r="C11" s="9" t="s">
        <v>9</v>
      </c>
      <c r="D11" s="192">
        <v>1</v>
      </c>
      <c r="E11" s="192">
        <v>70</v>
      </c>
      <c r="F11" s="192">
        <v>1</v>
      </c>
      <c r="G11" s="192">
        <v>47</v>
      </c>
      <c r="H11" s="192">
        <v>5</v>
      </c>
      <c r="I11" s="192">
        <v>47</v>
      </c>
      <c r="J11" s="192">
        <v>0</v>
      </c>
      <c r="K11" s="192">
        <v>0</v>
      </c>
      <c r="L11" s="91">
        <f>(D11*E11+F11*G11+H11*I11+J11*K11)/SUM(D11,F11,H11,J11)</f>
        <v>50.285714285714285</v>
      </c>
      <c r="M11" s="64">
        <f>AVERAGE(L8:L11)</f>
        <v>47.578343878343873</v>
      </c>
    </row>
    <row r="12" spans="2:13" x14ac:dyDescent="0.2">
      <c r="M12" s="391"/>
    </row>
  </sheetData>
  <mergeCells count="10">
    <mergeCell ref="B3:L3"/>
    <mergeCell ref="B8:B11"/>
    <mergeCell ref="J4:K5"/>
    <mergeCell ref="L4:L6"/>
    <mergeCell ref="B4:B6"/>
    <mergeCell ref="C4:C6"/>
    <mergeCell ref="D4:E5"/>
    <mergeCell ref="F4:G5"/>
    <mergeCell ref="H4:I4"/>
    <mergeCell ref="H5:I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G13"/>
  <sheetViews>
    <sheetView zoomScale="80" zoomScaleNormal="80" workbookViewId="0">
      <selection activeCell="C8" sqref="C8"/>
    </sheetView>
  </sheetViews>
  <sheetFormatPr defaultColWidth="9.140625" defaultRowHeight="14.25" x14ac:dyDescent="0.2"/>
  <cols>
    <col min="1" max="1" width="20.85546875" style="1" customWidth="1"/>
    <col min="2" max="2" width="21.5703125" style="1" customWidth="1"/>
    <col min="3" max="3" width="12.7109375" style="1" customWidth="1"/>
    <col min="4" max="4" width="14.140625" style="1" customWidth="1"/>
    <col min="5" max="6" width="9.140625" style="1"/>
    <col min="7" max="7" width="18" style="1" customWidth="1"/>
    <col min="8" max="16384" width="9.140625" style="1"/>
  </cols>
  <sheetData>
    <row r="2" spans="1:7" ht="51" customHeight="1" x14ac:dyDescent="0.2">
      <c r="A2" s="456" t="s">
        <v>1771</v>
      </c>
      <c r="B2" s="456"/>
      <c r="C2" s="456"/>
      <c r="D2" s="456"/>
      <c r="E2" s="456"/>
      <c r="F2" s="456"/>
      <c r="G2" s="456"/>
    </row>
    <row r="3" spans="1:7" ht="25.5" customHeight="1" x14ac:dyDescent="0.2">
      <c r="A3" s="461" t="s">
        <v>0</v>
      </c>
      <c r="B3" s="459" t="s">
        <v>25</v>
      </c>
      <c r="C3" s="426" t="s">
        <v>38</v>
      </c>
      <c r="D3" s="426"/>
      <c r="E3" s="426"/>
      <c r="F3" s="426" t="s">
        <v>39</v>
      </c>
      <c r="G3" s="426"/>
    </row>
    <row r="4" spans="1:7" ht="57.75" customHeight="1" x14ac:dyDescent="0.2">
      <c r="A4" s="462"/>
      <c r="B4" s="460"/>
      <c r="C4" s="23" t="s">
        <v>40</v>
      </c>
      <c r="D4" s="23" t="s">
        <v>41</v>
      </c>
      <c r="E4" s="23" t="s">
        <v>29</v>
      </c>
      <c r="F4" s="23" t="s">
        <v>42</v>
      </c>
      <c r="G4" s="23" t="s">
        <v>171</v>
      </c>
    </row>
    <row r="5" spans="1:7" x14ac:dyDescent="0.2">
      <c r="A5" s="457" t="s">
        <v>172</v>
      </c>
      <c r="B5" s="24" t="s">
        <v>20</v>
      </c>
      <c r="C5" s="132">
        <v>0</v>
      </c>
      <c r="D5" s="132">
        <v>0</v>
      </c>
      <c r="E5" s="132">
        <v>0</v>
      </c>
      <c r="F5" s="132">
        <v>0</v>
      </c>
      <c r="G5" s="132">
        <v>0</v>
      </c>
    </row>
    <row r="6" spans="1:7" x14ac:dyDescent="0.2">
      <c r="A6" s="458"/>
      <c r="B6" s="24" t="s">
        <v>9</v>
      </c>
      <c r="C6" s="192">
        <v>1</v>
      </c>
      <c r="D6" s="192">
        <v>0</v>
      </c>
      <c r="E6" s="192">
        <v>0</v>
      </c>
      <c r="F6" s="192">
        <v>0</v>
      </c>
      <c r="G6" s="192">
        <v>0</v>
      </c>
    </row>
    <row r="7" spans="1:7" x14ac:dyDescent="0.2">
      <c r="A7" s="458"/>
      <c r="B7" s="25" t="s">
        <v>137</v>
      </c>
      <c r="C7" s="198">
        <v>0</v>
      </c>
      <c r="D7" s="198">
        <v>0</v>
      </c>
      <c r="E7" s="198">
        <v>0</v>
      </c>
      <c r="F7" s="198">
        <v>0</v>
      </c>
      <c r="G7" s="198">
        <v>0</v>
      </c>
    </row>
    <row r="8" spans="1:7" ht="28.5" x14ac:dyDescent="0.2">
      <c r="A8" s="458"/>
      <c r="B8" s="25" t="s">
        <v>1560</v>
      </c>
      <c r="C8" s="26">
        <v>0</v>
      </c>
      <c r="D8" s="26">
        <v>0</v>
      </c>
      <c r="E8" s="26">
        <v>0</v>
      </c>
      <c r="F8" s="26">
        <v>0</v>
      </c>
      <c r="G8" s="26">
        <v>0</v>
      </c>
    </row>
    <row r="9" spans="1:7" x14ac:dyDescent="0.2">
      <c r="A9" s="80"/>
      <c r="B9" s="51" t="s">
        <v>24</v>
      </c>
      <c r="C9" s="52">
        <f>C5+C6+C7+C8</f>
        <v>1</v>
      </c>
      <c r="D9" s="52">
        <f>D5+D6+D7+D8</f>
        <v>0</v>
      </c>
      <c r="E9" s="52">
        <f>E5+E6+E7+E8</f>
        <v>0</v>
      </c>
      <c r="F9" s="52">
        <f>F5+F6+F7+F8</f>
        <v>0</v>
      </c>
      <c r="G9" s="52">
        <f>G5+G6+G7+G8</f>
        <v>0</v>
      </c>
    </row>
    <row r="12" spans="1:7" x14ac:dyDescent="0.2">
      <c r="B12" s="1" t="s">
        <v>1480</v>
      </c>
      <c r="C12" s="1" t="s">
        <v>1481</v>
      </c>
      <c r="D12" s="1" t="s">
        <v>1482</v>
      </c>
      <c r="E12" s="1" t="s">
        <v>1483</v>
      </c>
      <c r="F12" s="1" t="s">
        <v>1484</v>
      </c>
    </row>
    <row r="13" spans="1:7" x14ac:dyDescent="0.2">
      <c r="A13" s="1" t="s">
        <v>103</v>
      </c>
      <c r="B13" s="1">
        <v>1</v>
      </c>
      <c r="C13" s="1">
        <v>0</v>
      </c>
      <c r="D13" s="1">
        <v>0</v>
      </c>
      <c r="E13" s="1">
        <v>0</v>
      </c>
      <c r="F13" s="1">
        <v>0</v>
      </c>
    </row>
  </sheetData>
  <mergeCells count="6">
    <mergeCell ref="A2:G2"/>
    <mergeCell ref="C3:E3"/>
    <mergeCell ref="F3:G3"/>
    <mergeCell ref="A5:A8"/>
    <mergeCell ref="B3:B4"/>
    <mergeCell ref="A3:A4"/>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2:V13"/>
  <sheetViews>
    <sheetView topLeftCell="B1" zoomScale="90" zoomScaleNormal="90" workbookViewId="0">
      <selection activeCell="T32" sqref="T32"/>
    </sheetView>
  </sheetViews>
  <sheetFormatPr defaultColWidth="9.140625" defaultRowHeight="14.25" x14ac:dyDescent="0.2"/>
  <cols>
    <col min="1" max="1" width="17.5703125" style="1" customWidth="1"/>
    <col min="2" max="2" width="25" style="1" customWidth="1"/>
    <col min="3" max="3" width="6.42578125" style="1" customWidth="1"/>
    <col min="4" max="4" width="7" style="1" customWidth="1"/>
    <col min="5" max="5" width="6.140625" style="1" customWidth="1"/>
    <col min="6" max="6" width="6.28515625" style="1" customWidth="1"/>
    <col min="7" max="7" width="6.140625" style="1" customWidth="1"/>
    <col min="8" max="8" width="7" style="1" customWidth="1"/>
    <col min="9" max="9" width="7.140625" style="1" customWidth="1"/>
    <col min="10" max="10" width="7.28515625" style="1" customWidth="1"/>
    <col min="11" max="12" width="5.7109375" style="1" customWidth="1"/>
    <col min="13" max="14" width="6" style="1" customWidth="1"/>
    <col min="15" max="15" width="6.42578125" style="1" customWidth="1"/>
    <col min="16" max="16" width="7" style="1" customWidth="1"/>
    <col min="17" max="17" width="9.5703125" style="1" customWidth="1"/>
    <col min="18" max="18" width="9.42578125" style="1" customWidth="1"/>
    <col min="19" max="19" width="9.28515625" style="1" customWidth="1"/>
    <col min="20" max="20" width="9.140625" style="1"/>
    <col min="21" max="21" width="4.85546875" style="1" customWidth="1"/>
    <col min="22" max="22" width="14.140625" style="1" customWidth="1"/>
    <col min="23" max="16384" width="9.140625" style="1"/>
  </cols>
  <sheetData>
    <row r="2" spans="1:22" ht="50.25" customHeight="1" x14ac:dyDescent="0.2">
      <c r="A2" s="463" t="s">
        <v>1772</v>
      </c>
      <c r="B2" s="463"/>
      <c r="C2" s="463"/>
      <c r="D2" s="463"/>
      <c r="E2" s="463"/>
      <c r="F2" s="463"/>
      <c r="G2" s="463"/>
      <c r="H2" s="463"/>
      <c r="I2" s="463"/>
      <c r="J2" s="463"/>
      <c r="K2" s="463"/>
      <c r="L2" s="463"/>
      <c r="M2" s="463"/>
      <c r="N2" s="463"/>
      <c r="O2" s="463"/>
      <c r="P2" s="463"/>
      <c r="Q2" s="463"/>
      <c r="R2" s="463"/>
      <c r="S2" s="463"/>
      <c r="T2" s="463"/>
    </row>
    <row r="3" spans="1:22" ht="33" customHeight="1" x14ac:dyDescent="0.2">
      <c r="A3" s="476" t="s">
        <v>26</v>
      </c>
      <c r="B3" s="446" t="s">
        <v>25</v>
      </c>
      <c r="C3" s="429" t="s">
        <v>173</v>
      </c>
      <c r="D3" s="466"/>
      <c r="E3" s="466"/>
      <c r="F3" s="466"/>
      <c r="G3" s="466"/>
      <c r="H3" s="466"/>
      <c r="I3" s="466"/>
      <c r="J3" s="466"/>
      <c r="K3" s="466"/>
      <c r="L3" s="466"/>
      <c r="M3" s="466"/>
      <c r="N3" s="466"/>
      <c r="O3" s="466"/>
      <c r="P3" s="467"/>
      <c r="Q3" s="472" t="s">
        <v>175</v>
      </c>
      <c r="R3" s="473"/>
      <c r="S3" s="468" t="s">
        <v>19</v>
      </c>
      <c r="T3" s="469"/>
    </row>
    <row r="4" spans="1:22" ht="81" customHeight="1" x14ac:dyDescent="0.2">
      <c r="A4" s="476"/>
      <c r="B4" s="477"/>
      <c r="C4" s="465" t="s">
        <v>44</v>
      </c>
      <c r="D4" s="465"/>
      <c r="E4" s="465" t="s">
        <v>158</v>
      </c>
      <c r="F4" s="465"/>
      <c r="G4" s="465" t="s">
        <v>45</v>
      </c>
      <c r="H4" s="465"/>
      <c r="I4" s="465" t="s">
        <v>159</v>
      </c>
      <c r="J4" s="465"/>
      <c r="K4" s="465" t="s">
        <v>47</v>
      </c>
      <c r="L4" s="465"/>
      <c r="M4" s="465" t="s">
        <v>160</v>
      </c>
      <c r="N4" s="465"/>
      <c r="O4" s="465" t="s">
        <v>46</v>
      </c>
      <c r="P4" s="465"/>
      <c r="Q4" s="474"/>
      <c r="R4" s="475"/>
      <c r="S4" s="470"/>
      <c r="T4" s="471"/>
    </row>
    <row r="5" spans="1:22" x14ac:dyDescent="0.2">
      <c r="A5" s="476"/>
      <c r="B5" s="449"/>
      <c r="C5" s="29" t="s">
        <v>31</v>
      </c>
      <c r="D5" s="29" t="s">
        <v>48</v>
      </c>
      <c r="E5" s="29" t="s">
        <v>31</v>
      </c>
      <c r="F5" s="29" t="s">
        <v>48</v>
      </c>
      <c r="G5" s="29" t="s">
        <v>31</v>
      </c>
      <c r="H5" s="29" t="s">
        <v>48</v>
      </c>
      <c r="I5" s="29" t="s">
        <v>31</v>
      </c>
      <c r="J5" s="29" t="s">
        <v>48</v>
      </c>
      <c r="K5" s="29" t="s">
        <v>31</v>
      </c>
      <c r="L5" s="29" t="s">
        <v>48</v>
      </c>
      <c r="M5" s="29" t="s">
        <v>31</v>
      </c>
      <c r="N5" s="29" t="s">
        <v>48</v>
      </c>
      <c r="O5" s="29" t="s">
        <v>31</v>
      </c>
      <c r="P5" s="29" t="s">
        <v>48</v>
      </c>
      <c r="Q5" s="29" t="s">
        <v>31</v>
      </c>
      <c r="R5" s="29" t="s">
        <v>48</v>
      </c>
      <c r="S5" s="29" t="s">
        <v>31</v>
      </c>
      <c r="T5" s="27" t="s">
        <v>48</v>
      </c>
      <c r="U5" s="30" t="s">
        <v>31</v>
      </c>
      <c r="V5" s="31" t="s">
        <v>174</v>
      </c>
    </row>
    <row r="6" spans="1:22" x14ac:dyDescent="0.2">
      <c r="A6" s="464" t="s">
        <v>172</v>
      </c>
      <c r="B6" s="48" t="s">
        <v>1560</v>
      </c>
      <c r="C6" s="132">
        <v>20</v>
      </c>
      <c r="D6" s="132">
        <v>2</v>
      </c>
      <c r="E6" s="132">
        <v>1</v>
      </c>
      <c r="F6" s="132">
        <v>0</v>
      </c>
      <c r="G6" s="132">
        <v>5</v>
      </c>
      <c r="H6" s="132">
        <v>0</v>
      </c>
      <c r="I6" s="132">
        <v>1</v>
      </c>
      <c r="J6" s="132">
        <v>0</v>
      </c>
      <c r="K6" s="132">
        <v>0</v>
      </c>
      <c r="L6" s="132">
        <v>0</v>
      </c>
      <c r="M6" s="132">
        <v>0</v>
      </c>
      <c r="N6" s="132">
        <v>0</v>
      </c>
      <c r="O6" s="132">
        <v>6</v>
      </c>
      <c r="P6" s="132">
        <v>11</v>
      </c>
      <c r="Q6" s="132">
        <v>0</v>
      </c>
      <c r="R6" s="132">
        <v>28</v>
      </c>
      <c r="S6" s="132">
        <f t="shared" ref="S6:T9" si="0">C6+E6+G6+I6+K6+M6+O6+Q6</f>
        <v>33</v>
      </c>
      <c r="T6" s="132">
        <f t="shared" si="0"/>
        <v>41</v>
      </c>
      <c r="U6" s="4" t="s">
        <v>48</v>
      </c>
      <c r="V6" s="18" t="s">
        <v>155</v>
      </c>
    </row>
    <row r="7" spans="1:22" x14ac:dyDescent="0.2">
      <c r="A7" s="464"/>
      <c r="B7" s="49" t="s">
        <v>113</v>
      </c>
      <c r="C7" s="198">
        <v>95</v>
      </c>
      <c r="D7" s="198">
        <v>0</v>
      </c>
      <c r="E7" s="198">
        <v>31</v>
      </c>
      <c r="F7" s="198">
        <v>0</v>
      </c>
      <c r="G7" s="198">
        <v>26</v>
      </c>
      <c r="H7" s="198">
        <v>0</v>
      </c>
      <c r="I7" s="198">
        <v>0</v>
      </c>
      <c r="J7" s="198">
        <v>0</v>
      </c>
      <c r="K7" s="198">
        <v>0</v>
      </c>
      <c r="L7" s="198">
        <v>0</v>
      </c>
      <c r="M7" s="198">
        <v>0</v>
      </c>
      <c r="N7" s="198">
        <v>0</v>
      </c>
      <c r="O7" s="198">
        <v>1</v>
      </c>
      <c r="P7" s="198">
        <v>1</v>
      </c>
      <c r="Q7" s="198">
        <v>0</v>
      </c>
      <c r="R7" s="198">
        <v>0</v>
      </c>
      <c r="S7" s="132">
        <f t="shared" si="0"/>
        <v>153</v>
      </c>
      <c r="T7" s="132">
        <f t="shared" si="0"/>
        <v>1</v>
      </c>
      <c r="V7" s="21"/>
    </row>
    <row r="8" spans="1:22" x14ac:dyDescent="0.2">
      <c r="A8" s="464"/>
      <c r="B8" s="49" t="s">
        <v>20</v>
      </c>
      <c r="C8" s="132">
        <v>64</v>
      </c>
      <c r="D8" s="132">
        <v>0</v>
      </c>
      <c r="E8" s="132">
        <v>0</v>
      </c>
      <c r="F8" s="132">
        <v>0</v>
      </c>
      <c r="G8" s="132">
        <v>8</v>
      </c>
      <c r="H8" s="132">
        <v>0</v>
      </c>
      <c r="I8" s="132">
        <v>0</v>
      </c>
      <c r="J8" s="132">
        <v>0</v>
      </c>
      <c r="K8" s="132">
        <v>0</v>
      </c>
      <c r="L8" s="132">
        <v>0</v>
      </c>
      <c r="M8" s="132">
        <v>1</v>
      </c>
      <c r="N8" s="132">
        <v>0</v>
      </c>
      <c r="O8" s="132">
        <v>9</v>
      </c>
      <c r="P8" s="132">
        <v>0</v>
      </c>
      <c r="Q8" s="132">
        <v>59</v>
      </c>
      <c r="R8" s="132">
        <v>23</v>
      </c>
      <c r="S8" s="132">
        <f t="shared" si="0"/>
        <v>141</v>
      </c>
      <c r="T8" s="132">
        <f t="shared" si="0"/>
        <v>23</v>
      </c>
      <c r="V8" s="32"/>
    </row>
    <row r="9" spans="1:22" x14ac:dyDescent="0.2">
      <c r="A9" s="464"/>
      <c r="B9" s="48" t="s">
        <v>9</v>
      </c>
      <c r="C9" s="132">
        <v>22</v>
      </c>
      <c r="D9" s="132">
        <v>0</v>
      </c>
      <c r="E9" s="132">
        <v>3</v>
      </c>
      <c r="F9" s="132">
        <v>2</v>
      </c>
      <c r="G9" s="132">
        <v>0</v>
      </c>
      <c r="H9" s="132">
        <v>30</v>
      </c>
      <c r="I9" s="132">
        <v>6</v>
      </c>
      <c r="J9" s="132">
        <v>0</v>
      </c>
      <c r="K9" s="132">
        <v>0</v>
      </c>
      <c r="L9" s="132">
        <v>0</v>
      </c>
      <c r="M9" s="132">
        <v>1</v>
      </c>
      <c r="N9" s="132">
        <v>0</v>
      </c>
      <c r="O9" s="132">
        <v>6</v>
      </c>
      <c r="P9" s="132">
        <v>0</v>
      </c>
      <c r="Q9" s="132">
        <v>3</v>
      </c>
      <c r="R9" s="132">
        <v>2</v>
      </c>
      <c r="S9" s="132">
        <f t="shared" si="0"/>
        <v>41</v>
      </c>
      <c r="T9" s="132">
        <f t="shared" si="0"/>
        <v>34</v>
      </c>
    </row>
    <row r="10" spans="1:22" x14ac:dyDescent="0.2">
      <c r="A10" s="464"/>
      <c r="B10" s="28" t="s">
        <v>49</v>
      </c>
      <c r="C10" s="50">
        <f>SUM(C6:C9)</f>
        <v>201</v>
      </c>
      <c r="D10" s="50">
        <f t="shared" ref="D10:T10" si="1">SUM(D6:D9)</f>
        <v>2</v>
      </c>
      <c r="E10" s="50">
        <f t="shared" si="1"/>
        <v>35</v>
      </c>
      <c r="F10" s="50">
        <f t="shared" si="1"/>
        <v>2</v>
      </c>
      <c r="G10" s="50">
        <f t="shared" si="1"/>
        <v>39</v>
      </c>
      <c r="H10" s="50">
        <f t="shared" si="1"/>
        <v>30</v>
      </c>
      <c r="I10" s="50">
        <f t="shared" si="1"/>
        <v>7</v>
      </c>
      <c r="J10" s="50">
        <f t="shared" si="1"/>
        <v>0</v>
      </c>
      <c r="K10" s="50">
        <f t="shared" si="1"/>
        <v>0</v>
      </c>
      <c r="L10" s="50">
        <f t="shared" si="1"/>
        <v>0</v>
      </c>
      <c r="M10" s="50">
        <f t="shared" si="1"/>
        <v>2</v>
      </c>
      <c r="N10" s="50">
        <f t="shared" si="1"/>
        <v>0</v>
      </c>
      <c r="O10" s="50">
        <f t="shared" si="1"/>
        <v>22</v>
      </c>
      <c r="P10" s="50">
        <f t="shared" si="1"/>
        <v>12</v>
      </c>
      <c r="Q10" s="50">
        <f t="shared" si="1"/>
        <v>62</v>
      </c>
      <c r="R10" s="50">
        <f t="shared" si="1"/>
        <v>53</v>
      </c>
      <c r="S10" s="50">
        <f t="shared" si="1"/>
        <v>368</v>
      </c>
      <c r="T10" s="50">
        <f t="shared" si="1"/>
        <v>99</v>
      </c>
    </row>
    <row r="11" spans="1:22" s="102" customFormat="1" x14ac:dyDescent="0.2"/>
    <row r="12" spans="1:22" x14ac:dyDescent="0.2">
      <c r="B12" s="2"/>
      <c r="C12" s="2" t="s">
        <v>1306</v>
      </c>
      <c r="D12" s="2" t="s">
        <v>1307</v>
      </c>
      <c r="E12" s="2" t="s">
        <v>1308</v>
      </c>
      <c r="F12" s="2" t="s">
        <v>1309</v>
      </c>
      <c r="G12" s="2" t="s">
        <v>1310</v>
      </c>
      <c r="H12" s="2" t="s">
        <v>1311</v>
      </c>
      <c r="I12" s="2" t="s">
        <v>1312</v>
      </c>
      <c r="J12" s="2" t="s">
        <v>1313</v>
      </c>
      <c r="K12" s="2" t="s">
        <v>1314</v>
      </c>
      <c r="L12" s="2" t="s">
        <v>1315</v>
      </c>
      <c r="M12" s="2" t="s">
        <v>1316</v>
      </c>
      <c r="N12" s="2" t="s">
        <v>1317</v>
      </c>
      <c r="O12" s="2" t="s">
        <v>1318</v>
      </c>
      <c r="P12" s="2" t="s">
        <v>1319</v>
      </c>
      <c r="Q12" s="2" t="s">
        <v>1320</v>
      </c>
      <c r="R12" s="2" t="s">
        <v>1321</v>
      </c>
      <c r="S12" s="2" t="s">
        <v>1322</v>
      </c>
      <c r="T12" s="2" t="s">
        <v>1323</v>
      </c>
    </row>
    <row r="13" spans="1:22" x14ac:dyDescent="0.2">
      <c r="B13" s="2" t="s">
        <v>103</v>
      </c>
      <c r="C13" s="2">
        <f>C10</f>
        <v>201</v>
      </c>
      <c r="D13" s="103">
        <f t="shared" ref="D13:T13" si="2">D10</f>
        <v>2</v>
      </c>
      <c r="E13" s="103">
        <f t="shared" si="2"/>
        <v>35</v>
      </c>
      <c r="F13" s="103">
        <f t="shared" si="2"/>
        <v>2</v>
      </c>
      <c r="G13" s="103">
        <f t="shared" si="2"/>
        <v>39</v>
      </c>
      <c r="H13" s="103">
        <f t="shared" si="2"/>
        <v>30</v>
      </c>
      <c r="I13" s="103">
        <f t="shared" si="2"/>
        <v>7</v>
      </c>
      <c r="J13" s="103">
        <f t="shared" si="2"/>
        <v>0</v>
      </c>
      <c r="K13" s="103">
        <f t="shared" si="2"/>
        <v>0</v>
      </c>
      <c r="L13" s="103">
        <f t="shared" si="2"/>
        <v>0</v>
      </c>
      <c r="M13" s="103">
        <f t="shared" si="2"/>
        <v>2</v>
      </c>
      <c r="N13" s="103">
        <f t="shared" si="2"/>
        <v>0</v>
      </c>
      <c r="O13" s="103">
        <f t="shared" si="2"/>
        <v>22</v>
      </c>
      <c r="P13" s="103">
        <f t="shared" si="2"/>
        <v>12</v>
      </c>
      <c r="Q13" s="103">
        <f t="shared" si="2"/>
        <v>62</v>
      </c>
      <c r="R13" s="103">
        <f t="shared" si="2"/>
        <v>53</v>
      </c>
      <c r="S13" s="103">
        <f t="shared" si="2"/>
        <v>368</v>
      </c>
      <c r="T13" s="103">
        <f t="shared" si="2"/>
        <v>99</v>
      </c>
    </row>
  </sheetData>
  <mergeCells count="14">
    <mergeCell ref="A2:T2"/>
    <mergeCell ref="A6:A10"/>
    <mergeCell ref="M4:N4"/>
    <mergeCell ref="I4:J4"/>
    <mergeCell ref="C4:D4"/>
    <mergeCell ref="E4:F4"/>
    <mergeCell ref="G4:H4"/>
    <mergeCell ref="O4:P4"/>
    <mergeCell ref="K4:L4"/>
    <mergeCell ref="C3:P3"/>
    <mergeCell ref="S3:T4"/>
    <mergeCell ref="Q3:R4"/>
    <mergeCell ref="A3:A5"/>
    <mergeCell ref="B3:B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3:K13"/>
  <sheetViews>
    <sheetView zoomScale="80" zoomScaleNormal="80" workbookViewId="0">
      <selection activeCell="M33" sqref="M33"/>
    </sheetView>
  </sheetViews>
  <sheetFormatPr defaultColWidth="9.140625" defaultRowHeight="14.25" x14ac:dyDescent="0.2"/>
  <cols>
    <col min="1" max="1" width="15.85546875" style="1" customWidth="1"/>
    <col min="2" max="2" width="21.42578125" style="1" customWidth="1"/>
    <col min="3" max="3" width="11.140625" style="1" bestFit="1" customWidth="1"/>
    <col min="4" max="4" width="11.7109375" style="1" customWidth="1"/>
    <col min="5" max="5" width="10.42578125" style="1" customWidth="1"/>
    <col min="6" max="6" width="10.28515625" style="1" bestFit="1" customWidth="1"/>
    <col min="7" max="7" width="10.140625" style="1" bestFit="1" customWidth="1"/>
    <col min="8" max="8" width="11.42578125" style="1" bestFit="1" customWidth="1"/>
    <col min="9" max="9" width="11.7109375" style="1" customWidth="1"/>
    <col min="10" max="10" width="10.28515625" style="1" bestFit="1" customWidth="1"/>
    <col min="11" max="11" width="10.42578125" style="1" bestFit="1" customWidth="1"/>
    <col min="12" max="16384" width="9.140625" style="1"/>
  </cols>
  <sheetData>
    <row r="3" spans="1:11" ht="29.25" customHeight="1" x14ac:dyDescent="0.25">
      <c r="A3" s="480" t="s">
        <v>1773</v>
      </c>
      <c r="B3" s="463"/>
      <c r="C3" s="463"/>
      <c r="D3" s="463"/>
      <c r="E3" s="463"/>
      <c r="F3" s="463"/>
      <c r="G3" s="463"/>
      <c r="H3" s="463"/>
      <c r="I3" s="463"/>
      <c r="J3" s="463"/>
      <c r="K3" s="463"/>
    </row>
    <row r="4" spans="1:11" ht="1.5" customHeight="1" x14ac:dyDescent="0.2">
      <c r="A4" s="478" t="s">
        <v>26</v>
      </c>
      <c r="B4" s="481" t="s">
        <v>50</v>
      </c>
      <c r="C4" s="483" t="s">
        <v>51</v>
      </c>
      <c r="D4" s="483"/>
      <c r="E4" s="483"/>
      <c r="F4" s="483"/>
      <c r="G4" s="483"/>
      <c r="H4" s="483"/>
      <c r="I4" s="483"/>
      <c r="J4" s="483"/>
      <c r="K4" s="54"/>
    </row>
    <row r="5" spans="1:11" ht="108" customHeight="1" x14ac:dyDescent="0.2">
      <c r="A5" s="479"/>
      <c r="B5" s="482"/>
      <c r="C5" s="55" t="s">
        <v>52</v>
      </c>
      <c r="D5" s="55" t="s">
        <v>53</v>
      </c>
      <c r="E5" s="55" t="s">
        <v>54</v>
      </c>
      <c r="F5" s="55" t="s">
        <v>55</v>
      </c>
      <c r="G5" s="55" t="s">
        <v>56</v>
      </c>
      <c r="H5" s="55" t="s">
        <v>57</v>
      </c>
      <c r="I5" s="55" t="s">
        <v>58</v>
      </c>
      <c r="J5" s="55" t="s">
        <v>59</v>
      </c>
      <c r="K5" s="56" t="s">
        <v>20</v>
      </c>
    </row>
    <row r="6" spans="1:11" ht="31.5" x14ac:dyDescent="0.2">
      <c r="A6" s="464" t="s">
        <v>176</v>
      </c>
      <c r="B6" s="130" t="s">
        <v>1560</v>
      </c>
      <c r="C6" s="130">
        <v>0.95</v>
      </c>
      <c r="D6" s="130">
        <v>0.93</v>
      </c>
      <c r="E6" s="130">
        <v>0.97</v>
      </c>
      <c r="F6" s="130">
        <v>0.96</v>
      </c>
      <c r="G6" s="130">
        <v>0.93</v>
      </c>
      <c r="H6" s="130">
        <v>1</v>
      </c>
      <c r="I6" s="130">
        <v>0.96</v>
      </c>
      <c r="J6" s="130">
        <v>0.97</v>
      </c>
      <c r="K6" s="167">
        <f>(C6+D6+E6+F6+G6+H6+I6+J6)/8</f>
        <v>0.95874999999999988</v>
      </c>
    </row>
    <row r="7" spans="1:11" ht="15" customHeight="1" x14ac:dyDescent="0.2">
      <c r="A7" s="464"/>
      <c r="B7" s="130" t="s">
        <v>113</v>
      </c>
      <c r="C7" s="130">
        <v>0.88900000000000001</v>
      </c>
      <c r="D7" s="130">
        <v>0.92459999999999998</v>
      </c>
      <c r="E7" s="130">
        <v>0.82440000000000002</v>
      </c>
      <c r="F7" s="130">
        <v>0.87360000000000004</v>
      </c>
      <c r="G7" s="130">
        <v>0.85299999999999998</v>
      </c>
      <c r="H7" s="130">
        <v>0.98680000000000001</v>
      </c>
      <c r="I7" s="130">
        <v>0.98899999999999999</v>
      </c>
      <c r="J7" s="130">
        <v>0.97560000000000002</v>
      </c>
      <c r="K7" s="167">
        <f>(C7+D7+E7+F7+G7+H7+I7+J7)/8</f>
        <v>0.91449999999999998</v>
      </c>
    </row>
    <row r="8" spans="1:11" ht="15.75" x14ac:dyDescent="0.2">
      <c r="A8" s="464"/>
      <c r="B8" s="130" t="s">
        <v>20</v>
      </c>
      <c r="C8" s="130">
        <v>0.98799999999999999</v>
      </c>
      <c r="D8" s="130">
        <v>0.98799999999999999</v>
      </c>
      <c r="E8" s="130">
        <v>0.98399999999999999</v>
      </c>
      <c r="F8" s="130">
        <v>0.98699999999999999</v>
      </c>
      <c r="G8" s="130">
        <v>0.995</v>
      </c>
      <c r="H8" s="130">
        <v>0.99099999999999999</v>
      </c>
      <c r="I8" s="130">
        <v>0.98799999999999999</v>
      </c>
      <c r="J8" s="130">
        <v>0.996</v>
      </c>
      <c r="K8" s="167">
        <f>(C8+D8+E8+F8+G8+H8+I8+J8)/8</f>
        <v>0.98962499999999998</v>
      </c>
    </row>
    <row r="9" spans="1:11" ht="15.75" x14ac:dyDescent="0.2">
      <c r="A9" s="464"/>
      <c r="B9" s="130" t="s">
        <v>9</v>
      </c>
      <c r="C9" s="130">
        <v>0.88570000000000004</v>
      </c>
      <c r="D9" s="130">
        <v>0.97099999999999997</v>
      </c>
      <c r="E9" s="130">
        <v>1</v>
      </c>
      <c r="F9" s="130">
        <v>0.94199999999999995</v>
      </c>
      <c r="G9" s="130">
        <v>0.91400000000000003</v>
      </c>
      <c r="H9" s="130">
        <v>0.94199999999999995</v>
      </c>
      <c r="I9" s="130">
        <v>0.97099999999999997</v>
      </c>
      <c r="J9" s="130">
        <v>0.97099999999999997</v>
      </c>
      <c r="K9" s="167">
        <f>(C9+D9+E9+F9+G9+H9+I9+J9)/8</f>
        <v>0.94958750000000003</v>
      </c>
    </row>
    <row r="10" spans="1:11" ht="15" thickBot="1" x14ac:dyDescent="0.25"/>
    <row r="11" spans="1:11" ht="15" thickBot="1" x14ac:dyDescent="0.25">
      <c r="B11" s="33" t="s">
        <v>60</v>
      </c>
      <c r="C11" s="34" t="s">
        <v>61</v>
      </c>
      <c r="D11" s="34" t="s">
        <v>62</v>
      </c>
      <c r="E11" s="34" t="s">
        <v>63</v>
      </c>
      <c r="F11" s="34" t="s">
        <v>64</v>
      </c>
    </row>
    <row r="12" spans="1:11" ht="15" thickBot="1" x14ac:dyDescent="0.25">
      <c r="B12" s="35" t="s">
        <v>43</v>
      </c>
      <c r="C12" s="36"/>
      <c r="D12" s="37"/>
      <c r="E12" s="38"/>
      <c r="F12" s="39"/>
    </row>
    <row r="13" spans="1:11" ht="29.25" thickBot="1" x14ac:dyDescent="0.25">
      <c r="B13" s="40" t="s">
        <v>65</v>
      </c>
      <c r="C13" s="41" t="s">
        <v>66</v>
      </c>
      <c r="D13" s="41" t="s">
        <v>67</v>
      </c>
      <c r="E13" s="41" t="s">
        <v>68</v>
      </c>
      <c r="F13" s="41" t="s">
        <v>69</v>
      </c>
    </row>
  </sheetData>
  <mergeCells count="5">
    <mergeCell ref="A4:A5"/>
    <mergeCell ref="A3:K3"/>
    <mergeCell ref="B4:B5"/>
    <mergeCell ref="C4:J4"/>
    <mergeCell ref="A6:A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B3:S21"/>
  <sheetViews>
    <sheetView zoomScale="80" zoomScaleNormal="80" workbookViewId="0">
      <selection activeCell="F28" sqref="F28"/>
    </sheetView>
  </sheetViews>
  <sheetFormatPr defaultColWidth="9.140625" defaultRowHeight="14.25" x14ac:dyDescent="0.2"/>
  <cols>
    <col min="1" max="1" width="9.140625" style="1"/>
    <col min="2" max="2" width="20.7109375" style="1" customWidth="1"/>
    <col min="3" max="3" width="22.28515625" style="1" customWidth="1"/>
    <col min="4" max="4" width="9.140625" style="1" customWidth="1"/>
    <col min="5" max="5" width="8.140625" style="1" customWidth="1"/>
    <col min="6" max="6" width="8.7109375" style="1" customWidth="1"/>
    <col min="7" max="7" width="9" style="1" customWidth="1"/>
    <col min="8" max="8" width="9.140625" style="1"/>
    <col min="9" max="9" width="8.7109375" style="1" customWidth="1"/>
    <col min="10" max="11" width="7" style="1" customWidth="1"/>
    <col min="12" max="12" width="6.5703125" style="1" customWidth="1"/>
    <col min="13" max="13" width="6.140625" style="1" customWidth="1"/>
    <col min="14" max="14" width="8.42578125" style="1" customWidth="1"/>
    <col min="15" max="15" width="9.140625" style="1" customWidth="1"/>
    <col min="16" max="16" width="8.7109375" style="1" customWidth="1"/>
    <col min="17" max="17" width="9.85546875" style="1" customWidth="1"/>
    <col min="18" max="16384" width="9.140625" style="1"/>
  </cols>
  <sheetData>
    <row r="3" spans="2:19" ht="33" customHeight="1" x14ac:dyDescent="0.2">
      <c r="B3" s="484" t="s">
        <v>1774</v>
      </c>
      <c r="C3" s="485"/>
      <c r="D3" s="485"/>
      <c r="E3" s="485"/>
      <c r="F3" s="485"/>
      <c r="G3" s="485"/>
      <c r="H3" s="485"/>
      <c r="I3" s="485"/>
      <c r="J3" s="485"/>
      <c r="K3" s="485"/>
      <c r="L3" s="485"/>
      <c r="M3" s="485"/>
      <c r="N3" s="485"/>
      <c r="O3" s="485"/>
      <c r="P3" s="485"/>
      <c r="Q3" s="485"/>
      <c r="R3" s="485"/>
    </row>
    <row r="4" spans="2:19" ht="15" customHeight="1" x14ac:dyDescent="0.2">
      <c r="B4" s="486" t="s">
        <v>26</v>
      </c>
      <c r="C4" s="426" t="s">
        <v>25</v>
      </c>
      <c r="D4" s="429" t="s">
        <v>74</v>
      </c>
      <c r="E4" s="466"/>
      <c r="F4" s="466"/>
      <c r="G4" s="466"/>
      <c r="H4" s="466"/>
      <c r="I4" s="466"/>
      <c r="J4" s="466"/>
      <c r="K4" s="466"/>
      <c r="L4" s="466"/>
      <c r="M4" s="467"/>
      <c r="N4" s="426" t="s">
        <v>70</v>
      </c>
      <c r="O4" s="426"/>
      <c r="P4" s="426"/>
      <c r="Q4" s="426"/>
      <c r="R4" s="426"/>
      <c r="S4" s="57"/>
    </row>
    <row r="5" spans="2:19" ht="28.5" customHeight="1" x14ac:dyDescent="0.2">
      <c r="B5" s="486"/>
      <c r="C5" s="426"/>
      <c r="D5" s="426" t="s">
        <v>13</v>
      </c>
      <c r="E5" s="426"/>
      <c r="F5" s="426" t="s">
        <v>14</v>
      </c>
      <c r="G5" s="426"/>
      <c r="H5" s="426" t="s">
        <v>29</v>
      </c>
      <c r="I5" s="426"/>
      <c r="J5" s="426" t="s">
        <v>71</v>
      </c>
      <c r="K5" s="426"/>
      <c r="L5" s="426" t="s">
        <v>33</v>
      </c>
      <c r="M5" s="426"/>
      <c r="N5" s="459" t="s">
        <v>13</v>
      </c>
      <c r="O5" s="459" t="s">
        <v>14</v>
      </c>
      <c r="P5" s="459" t="s">
        <v>29</v>
      </c>
      <c r="Q5" s="459" t="s">
        <v>71</v>
      </c>
      <c r="R5" s="459" t="s">
        <v>33</v>
      </c>
    </row>
    <row r="6" spans="2:19" x14ac:dyDescent="0.2">
      <c r="B6" s="486"/>
      <c r="C6" s="426"/>
      <c r="D6" s="207" t="s">
        <v>72</v>
      </c>
      <c r="E6" s="207" t="s">
        <v>73</v>
      </c>
      <c r="F6" s="207" t="s">
        <v>72</v>
      </c>
      <c r="G6" s="207" t="s">
        <v>73</v>
      </c>
      <c r="H6" s="207" t="s">
        <v>72</v>
      </c>
      <c r="I6" s="207" t="s">
        <v>73</v>
      </c>
      <c r="J6" s="207" t="s">
        <v>72</v>
      </c>
      <c r="K6" s="207" t="s">
        <v>73</v>
      </c>
      <c r="L6" s="207" t="s">
        <v>72</v>
      </c>
      <c r="M6" s="207" t="s">
        <v>73</v>
      </c>
      <c r="N6" s="460"/>
      <c r="O6" s="460"/>
      <c r="P6" s="460"/>
      <c r="Q6" s="460"/>
      <c r="R6" s="460"/>
    </row>
    <row r="7" spans="2:19" ht="16.5" customHeight="1" x14ac:dyDescent="0.2">
      <c r="B7" s="464" t="s">
        <v>177</v>
      </c>
      <c r="C7" s="11" t="s">
        <v>1568</v>
      </c>
      <c r="D7" s="91">
        <v>230.923</v>
      </c>
      <c r="E7" s="91">
        <v>230.923</v>
      </c>
      <c r="F7" s="91">
        <v>84.825000000000003</v>
      </c>
      <c r="G7" s="91">
        <v>204.72499999999999</v>
      </c>
      <c r="H7" s="91">
        <v>61.371000000000002</v>
      </c>
      <c r="I7" s="91">
        <v>126.996</v>
      </c>
      <c r="J7" s="91" t="s">
        <v>219</v>
      </c>
      <c r="K7" s="91" t="s">
        <v>219</v>
      </c>
      <c r="L7" s="91" t="s">
        <v>219</v>
      </c>
      <c r="M7" s="91" t="s">
        <v>219</v>
      </c>
      <c r="N7" s="91">
        <v>230.923</v>
      </c>
      <c r="O7" s="91">
        <v>129.18700000000001</v>
      </c>
      <c r="P7" s="91">
        <v>88.370999999999995</v>
      </c>
      <c r="Q7" s="91" t="s">
        <v>219</v>
      </c>
      <c r="R7" s="91" t="s">
        <v>219</v>
      </c>
    </row>
    <row r="8" spans="2:19" x14ac:dyDescent="0.2">
      <c r="B8" s="464"/>
      <c r="C8" s="191" t="s">
        <v>113</v>
      </c>
      <c r="D8" s="91">
        <v>166.5</v>
      </c>
      <c r="E8" s="91">
        <v>574.173</v>
      </c>
      <c r="F8" s="91">
        <v>69.2</v>
      </c>
      <c r="G8" s="91">
        <v>203.15</v>
      </c>
      <c r="H8" s="91">
        <v>54.6</v>
      </c>
      <c r="I8" s="91">
        <v>205.1</v>
      </c>
      <c r="J8" s="91" t="s">
        <v>219</v>
      </c>
      <c r="K8" s="91" t="s">
        <v>219</v>
      </c>
      <c r="L8" s="91" t="s">
        <v>219</v>
      </c>
      <c r="M8" s="91" t="s">
        <v>219</v>
      </c>
      <c r="N8" s="91">
        <v>370.33600000000001</v>
      </c>
      <c r="O8" s="91">
        <v>145.066</v>
      </c>
      <c r="P8" s="91">
        <v>114.508</v>
      </c>
      <c r="Q8" s="91" t="s">
        <v>219</v>
      </c>
      <c r="R8" s="91" t="s">
        <v>219</v>
      </c>
    </row>
    <row r="9" spans="2:19" x14ac:dyDescent="0.2">
      <c r="B9" s="464"/>
      <c r="C9" s="191" t="s">
        <v>20</v>
      </c>
      <c r="D9" s="91">
        <v>315.66000000000003</v>
      </c>
      <c r="E9" s="91">
        <v>315.66000000000003</v>
      </c>
      <c r="F9" s="91">
        <v>89.4</v>
      </c>
      <c r="G9" s="91">
        <v>181.24799999999999</v>
      </c>
      <c r="H9" s="91">
        <v>68.099999999999994</v>
      </c>
      <c r="I9" s="91">
        <v>205.48400000000001</v>
      </c>
      <c r="J9" s="91">
        <v>60.4</v>
      </c>
      <c r="K9" s="91">
        <v>60.4</v>
      </c>
      <c r="L9" s="91" t="s">
        <v>219</v>
      </c>
      <c r="M9" s="91" t="s">
        <v>219</v>
      </c>
      <c r="N9" s="91">
        <v>315.66000000000003</v>
      </c>
      <c r="O9" s="91">
        <v>149.45099999999999</v>
      </c>
      <c r="P9" s="91">
        <v>115.116</v>
      </c>
      <c r="Q9" s="91">
        <v>60.4</v>
      </c>
      <c r="R9" s="91" t="s">
        <v>219</v>
      </c>
    </row>
    <row r="10" spans="2:19" x14ac:dyDescent="0.2">
      <c r="B10" s="464"/>
      <c r="C10" s="9" t="s">
        <v>9</v>
      </c>
      <c r="D10" s="91">
        <v>118.3</v>
      </c>
      <c r="E10" s="91">
        <v>118.3</v>
      </c>
      <c r="F10" s="91">
        <v>304.923</v>
      </c>
      <c r="G10" s="91">
        <v>304.923</v>
      </c>
      <c r="H10" s="91">
        <v>40.86</v>
      </c>
      <c r="I10" s="91">
        <v>236.69200000000001</v>
      </c>
      <c r="J10" s="91"/>
      <c r="K10" s="91"/>
      <c r="L10" s="91" t="s">
        <v>219</v>
      </c>
      <c r="M10" s="91" t="s">
        <v>219</v>
      </c>
      <c r="N10" s="91">
        <v>118.3</v>
      </c>
      <c r="O10" s="91">
        <v>304.923</v>
      </c>
      <c r="P10" s="91">
        <v>148.7148</v>
      </c>
      <c r="Q10" s="91" t="s">
        <v>219</v>
      </c>
      <c r="R10" s="91" t="s">
        <v>219</v>
      </c>
    </row>
    <row r="13" spans="2:19" ht="15" x14ac:dyDescent="0.25">
      <c r="B13"/>
      <c r="C13"/>
      <c r="D13"/>
      <c r="E13"/>
      <c r="F13"/>
      <c r="G13"/>
      <c r="H13"/>
      <c r="I13"/>
      <c r="J13"/>
      <c r="K13"/>
      <c r="L13"/>
      <c r="M13"/>
      <c r="N13"/>
      <c r="O13"/>
      <c r="P13"/>
      <c r="Q13"/>
      <c r="R13"/>
    </row>
    <row r="14" spans="2:19" ht="32.25" customHeight="1" x14ac:dyDescent="0.2">
      <c r="B14" s="484" t="s">
        <v>1774</v>
      </c>
      <c r="C14" s="485"/>
      <c r="D14" s="485"/>
      <c r="E14" s="485"/>
      <c r="F14" s="485"/>
      <c r="G14" s="485"/>
      <c r="H14" s="485"/>
      <c r="I14" s="485"/>
      <c r="J14" s="485"/>
      <c r="K14" s="485"/>
      <c r="L14" s="485"/>
      <c r="M14" s="485"/>
      <c r="N14" s="485"/>
      <c r="O14" s="485"/>
      <c r="P14" s="485"/>
      <c r="Q14" s="485"/>
      <c r="R14" s="485"/>
    </row>
    <row r="15" spans="2:19" x14ac:dyDescent="0.2">
      <c r="B15" s="486" t="s">
        <v>26</v>
      </c>
      <c r="C15" s="426" t="s">
        <v>25</v>
      </c>
      <c r="D15" s="429" t="s">
        <v>74</v>
      </c>
      <c r="E15" s="466"/>
      <c r="F15" s="466"/>
      <c r="G15" s="466"/>
      <c r="H15" s="466"/>
      <c r="I15" s="466"/>
      <c r="J15" s="466"/>
      <c r="K15" s="466"/>
      <c r="L15" s="466"/>
      <c r="M15" s="467"/>
      <c r="N15" s="426" t="s">
        <v>70</v>
      </c>
      <c r="O15" s="426"/>
      <c r="P15" s="426"/>
      <c r="Q15" s="426"/>
      <c r="R15" s="426"/>
    </row>
    <row r="16" spans="2:19" x14ac:dyDescent="0.2">
      <c r="B16" s="486"/>
      <c r="C16" s="426"/>
      <c r="D16" s="426" t="s">
        <v>13</v>
      </c>
      <c r="E16" s="426"/>
      <c r="F16" s="426" t="s">
        <v>14</v>
      </c>
      <c r="G16" s="426"/>
      <c r="H16" s="426" t="s">
        <v>29</v>
      </c>
      <c r="I16" s="426"/>
      <c r="J16" s="426" t="s">
        <v>71</v>
      </c>
      <c r="K16" s="426"/>
      <c r="L16" s="426" t="s">
        <v>33</v>
      </c>
      <c r="M16" s="426"/>
      <c r="N16" s="459" t="s">
        <v>13</v>
      </c>
      <c r="O16" s="459" t="s">
        <v>14</v>
      </c>
      <c r="P16" s="459" t="s">
        <v>29</v>
      </c>
      <c r="Q16" s="459" t="s">
        <v>71</v>
      </c>
      <c r="R16" s="459" t="s">
        <v>33</v>
      </c>
    </row>
    <row r="17" spans="2:18" x14ac:dyDescent="0.2">
      <c r="B17" s="486"/>
      <c r="C17" s="426"/>
      <c r="D17" s="210" t="s">
        <v>72</v>
      </c>
      <c r="E17" s="210" t="s">
        <v>73</v>
      </c>
      <c r="F17" s="210" t="s">
        <v>72</v>
      </c>
      <c r="G17" s="210" t="s">
        <v>73</v>
      </c>
      <c r="H17" s="210" t="s">
        <v>72</v>
      </c>
      <c r="I17" s="210" t="s">
        <v>73</v>
      </c>
      <c r="J17" s="210" t="s">
        <v>72</v>
      </c>
      <c r="K17" s="210" t="s">
        <v>73</v>
      </c>
      <c r="L17" s="210" t="s">
        <v>72</v>
      </c>
      <c r="M17" s="210" t="s">
        <v>73</v>
      </c>
      <c r="N17" s="460"/>
      <c r="O17" s="460"/>
      <c r="P17" s="460"/>
      <c r="Q17" s="460"/>
      <c r="R17" s="460"/>
    </row>
    <row r="18" spans="2:18" ht="28.5" x14ac:dyDescent="0.2">
      <c r="B18" s="464" t="s">
        <v>177</v>
      </c>
      <c r="C18" s="11" t="s">
        <v>1568</v>
      </c>
      <c r="D18" s="91">
        <v>60</v>
      </c>
      <c r="E18" s="91">
        <v>60</v>
      </c>
      <c r="F18" s="91">
        <v>8</v>
      </c>
      <c r="G18" s="91">
        <v>38</v>
      </c>
      <c r="H18" s="91">
        <v>4</v>
      </c>
      <c r="I18" s="91">
        <v>10</v>
      </c>
      <c r="J18" s="91" t="s">
        <v>219</v>
      </c>
      <c r="K18" s="91" t="s">
        <v>219</v>
      </c>
      <c r="L18" s="91" t="s">
        <v>219</v>
      </c>
      <c r="M18" s="91" t="s">
        <v>219</v>
      </c>
      <c r="N18" s="91">
        <v>60</v>
      </c>
      <c r="O18" s="91">
        <v>22</v>
      </c>
      <c r="P18" s="91">
        <v>8</v>
      </c>
      <c r="Q18" s="91" t="s">
        <v>219</v>
      </c>
      <c r="R18" s="91" t="s">
        <v>219</v>
      </c>
    </row>
    <row r="19" spans="2:18" x14ac:dyDescent="0.2">
      <c r="B19" s="464"/>
      <c r="C19" s="191" t="s">
        <v>113</v>
      </c>
      <c r="D19" s="91">
        <v>0</v>
      </c>
      <c r="E19" s="91">
        <v>15</v>
      </c>
      <c r="F19" s="91">
        <v>0</v>
      </c>
      <c r="G19" s="91">
        <v>10</v>
      </c>
      <c r="H19" s="91">
        <v>10</v>
      </c>
      <c r="I19" s="91">
        <v>10</v>
      </c>
      <c r="J19" s="91" t="s">
        <v>219</v>
      </c>
      <c r="K19" s="91" t="s">
        <v>219</v>
      </c>
      <c r="L19" s="91" t="s">
        <v>219</v>
      </c>
      <c r="M19" s="91" t="s">
        <v>219</v>
      </c>
      <c r="N19" s="91">
        <v>7.5</v>
      </c>
      <c r="O19" s="91">
        <v>6.6660000000000004</v>
      </c>
      <c r="P19" s="91">
        <v>10</v>
      </c>
      <c r="Q19" s="91" t="s">
        <v>219</v>
      </c>
      <c r="R19" s="91" t="s">
        <v>219</v>
      </c>
    </row>
    <row r="20" spans="2:18" x14ac:dyDescent="0.2">
      <c r="B20" s="464"/>
      <c r="C20" s="191" t="s">
        <v>20</v>
      </c>
      <c r="D20" s="91">
        <v>22</v>
      </c>
      <c r="E20" s="91">
        <v>22</v>
      </c>
      <c r="F20" s="91">
        <v>12</v>
      </c>
      <c r="G20" s="91">
        <v>25</v>
      </c>
      <c r="H20" s="91">
        <v>10</v>
      </c>
      <c r="I20" s="91">
        <v>25</v>
      </c>
      <c r="J20" s="91">
        <v>12</v>
      </c>
      <c r="K20" s="91">
        <v>12</v>
      </c>
      <c r="L20" s="91" t="s">
        <v>219</v>
      </c>
      <c r="M20" s="91" t="s">
        <v>219</v>
      </c>
      <c r="N20" s="91">
        <v>22</v>
      </c>
      <c r="O20" s="91">
        <v>20.8</v>
      </c>
      <c r="P20" s="91">
        <v>18.8</v>
      </c>
      <c r="Q20" s="91">
        <v>12</v>
      </c>
      <c r="R20" s="91" t="s">
        <v>219</v>
      </c>
    </row>
    <row r="21" spans="2:18" x14ac:dyDescent="0.2">
      <c r="B21" s="464"/>
      <c r="C21" s="9" t="s">
        <v>9</v>
      </c>
      <c r="D21" s="91">
        <v>20</v>
      </c>
      <c r="E21" s="91">
        <v>20</v>
      </c>
      <c r="F21" s="91">
        <v>25</v>
      </c>
      <c r="G21" s="91">
        <v>25</v>
      </c>
      <c r="H21" s="91">
        <v>15</v>
      </c>
      <c r="I21" s="91">
        <v>45</v>
      </c>
      <c r="J21" s="91" t="s">
        <v>219</v>
      </c>
      <c r="K21" s="91" t="s">
        <v>219</v>
      </c>
      <c r="L21" s="91" t="s">
        <v>219</v>
      </c>
      <c r="M21" s="91" t="s">
        <v>219</v>
      </c>
      <c r="N21" s="91">
        <v>20</v>
      </c>
      <c r="O21" s="91">
        <v>25</v>
      </c>
      <c r="P21" s="91">
        <v>26.6</v>
      </c>
      <c r="Q21" s="91" t="s">
        <v>219</v>
      </c>
      <c r="R21" s="91" t="s">
        <v>219</v>
      </c>
    </row>
  </sheetData>
  <mergeCells count="32">
    <mergeCell ref="N4:R4"/>
    <mergeCell ref="B3:R3"/>
    <mergeCell ref="B7:B10"/>
    <mergeCell ref="J5:K5"/>
    <mergeCell ref="L5:M5"/>
    <mergeCell ref="N5:N6"/>
    <mergeCell ref="O5:O6"/>
    <mergeCell ref="P5:P6"/>
    <mergeCell ref="Q5:Q6"/>
    <mergeCell ref="R5:R6"/>
    <mergeCell ref="D4:M4"/>
    <mergeCell ref="D5:E5"/>
    <mergeCell ref="C4:C6"/>
    <mergeCell ref="B4:B6"/>
    <mergeCell ref="F5:G5"/>
    <mergeCell ref="H5:I5"/>
    <mergeCell ref="B18:B21"/>
    <mergeCell ref="B14:R14"/>
    <mergeCell ref="B15:B17"/>
    <mergeCell ref="C15:C17"/>
    <mergeCell ref="D15:M15"/>
    <mergeCell ref="N15:R15"/>
    <mergeCell ref="D16:E16"/>
    <mergeCell ref="F16:G16"/>
    <mergeCell ref="H16:I16"/>
    <mergeCell ref="J16:K16"/>
    <mergeCell ref="L16:M16"/>
    <mergeCell ref="N16:N17"/>
    <mergeCell ref="O16:O17"/>
    <mergeCell ref="P16:P17"/>
    <mergeCell ref="Q16:Q17"/>
    <mergeCell ref="R16:R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2:R16"/>
  <sheetViews>
    <sheetView zoomScale="80" zoomScaleNormal="80" workbookViewId="0">
      <selection activeCell="U39" sqref="U39"/>
    </sheetView>
  </sheetViews>
  <sheetFormatPr defaultColWidth="9.140625" defaultRowHeight="14.25" x14ac:dyDescent="0.2"/>
  <cols>
    <col min="1" max="1" width="20.42578125" style="1" customWidth="1"/>
    <col min="2" max="2" width="18.140625" style="1" customWidth="1"/>
    <col min="3" max="3" width="7" style="1" customWidth="1"/>
    <col min="4" max="4" width="7.42578125" style="1" customWidth="1"/>
    <col min="5" max="5" width="7.140625" style="1" customWidth="1"/>
    <col min="6" max="6" width="7.7109375" style="1" customWidth="1"/>
    <col min="7" max="7" width="6.85546875" style="1" customWidth="1"/>
    <col min="8" max="8" width="6.7109375" style="1" customWidth="1"/>
    <col min="9" max="9" width="7.85546875" style="1" customWidth="1"/>
    <col min="10" max="10" width="8.5703125" style="1" customWidth="1"/>
    <col min="11" max="11" width="7" style="1" customWidth="1"/>
    <col min="12" max="12" width="6.85546875" style="1" customWidth="1"/>
    <col min="13" max="13" width="6.28515625" style="1" customWidth="1"/>
    <col min="14" max="14" width="7" style="1" customWidth="1"/>
    <col min="15" max="15" width="7.42578125" style="1" customWidth="1"/>
    <col min="16" max="16" width="9.140625" style="1" customWidth="1"/>
    <col min="17" max="17" width="6.42578125" style="1" customWidth="1"/>
    <col min="18" max="16384" width="9.140625" style="1"/>
  </cols>
  <sheetData>
    <row r="2" spans="1:18" ht="32.25" customHeight="1" x14ac:dyDescent="0.2">
      <c r="A2" s="484" t="s">
        <v>1775</v>
      </c>
      <c r="B2" s="485"/>
      <c r="C2" s="485"/>
      <c r="D2" s="485"/>
      <c r="E2" s="485"/>
      <c r="F2" s="485"/>
      <c r="G2" s="485"/>
      <c r="H2" s="485"/>
      <c r="I2" s="485"/>
      <c r="J2" s="485"/>
      <c r="K2" s="485"/>
      <c r="L2" s="485"/>
      <c r="M2" s="485"/>
      <c r="N2" s="485"/>
      <c r="O2" s="485"/>
      <c r="P2" s="485"/>
      <c r="Q2" s="485"/>
    </row>
    <row r="3" spans="1:18" x14ac:dyDescent="0.2">
      <c r="A3" s="486" t="s">
        <v>26</v>
      </c>
      <c r="B3" s="426" t="s">
        <v>25</v>
      </c>
      <c r="C3" s="426" t="s">
        <v>74</v>
      </c>
      <c r="D3" s="426"/>
      <c r="E3" s="426"/>
      <c r="F3" s="426"/>
      <c r="G3" s="426"/>
      <c r="H3" s="426"/>
      <c r="I3" s="426"/>
      <c r="J3" s="426"/>
      <c r="K3" s="426"/>
      <c r="L3" s="426"/>
      <c r="M3" s="426" t="s">
        <v>70</v>
      </c>
      <c r="N3" s="426"/>
      <c r="O3" s="426"/>
      <c r="P3" s="426"/>
      <c r="Q3" s="426"/>
      <c r="R3" s="57"/>
    </row>
    <row r="4" spans="1:18" ht="28.5" x14ac:dyDescent="0.2">
      <c r="A4" s="486"/>
      <c r="B4" s="426"/>
      <c r="C4" s="426" t="s">
        <v>13</v>
      </c>
      <c r="D4" s="426"/>
      <c r="E4" s="426" t="s">
        <v>14</v>
      </c>
      <c r="F4" s="426"/>
      <c r="G4" s="426" t="s">
        <v>29</v>
      </c>
      <c r="H4" s="426"/>
      <c r="I4" s="426" t="s">
        <v>71</v>
      </c>
      <c r="J4" s="426"/>
      <c r="K4" s="426" t="s">
        <v>33</v>
      </c>
      <c r="L4" s="426"/>
      <c r="M4" s="8" t="s">
        <v>13</v>
      </c>
      <c r="N4" s="8" t="s">
        <v>14</v>
      </c>
      <c r="O4" s="8" t="s">
        <v>29</v>
      </c>
      <c r="P4" s="8" t="s">
        <v>71</v>
      </c>
      <c r="Q4" s="8" t="s">
        <v>33</v>
      </c>
    </row>
    <row r="5" spans="1:18" x14ac:dyDescent="0.2">
      <c r="A5" s="486"/>
      <c r="B5" s="426"/>
      <c r="C5" s="23" t="s">
        <v>72</v>
      </c>
      <c r="D5" s="23" t="s">
        <v>73</v>
      </c>
      <c r="E5" s="23" t="s">
        <v>72</v>
      </c>
      <c r="F5" s="23" t="s">
        <v>73</v>
      </c>
      <c r="G5" s="23" t="s">
        <v>72</v>
      </c>
      <c r="H5" s="23" t="s">
        <v>73</v>
      </c>
      <c r="I5" s="23" t="s">
        <v>72</v>
      </c>
      <c r="J5" s="23" t="s">
        <v>73</v>
      </c>
      <c r="K5" s="23" t="s">
        <v>72</v>
      </c>
      <c r="L5" s="23" t="s">
        <v>73</v>
      </c>
      <c r="M5" s="23"/>
      <c r="N5" s="23"/>
      <c r="O5" s="23"/>
      <c r="P5" s="23"/>
      <c r="Q5" s="23"/>
    </row>
    <row r="6" spans="1:18" ht="14.25" customHeight="1" x14ac:dyDescent="0.2">
      <c r="A6" s="487" t="s">
        <v>177</v>
      </c>
      <c r="B6" s="9" t="s">
        <v>220</v>
      </c>
      <c r="C6" s="212">
        <v>4.78</v>
      </c>
      <c r="D6" s="212">
        <v>4.78</v>
      </c>
      <c r="E6" s="212">
        <v>4.07</v>
      </c>
      <c r="F6" s="212">
        <v>4.9400000000000004</v>
      </c>
      <c r="G6" s="212">
        <v>3.8</v>
      </c>
      <c r="H6" s="212">
        <v>5</v>
      </c>
      <c r="I6" s="108" t="s">
        <v>219</v>
      </c>
      <c r="J6" s="108" t="s">
        <v>219</v>
      </c>
      <c r="K6" s="108" t="s">
        <v>219</v>
      </c>
      <c r="L6" s="108" t="s">
        <v>219</v>
      </c>
      <c r="M6" s="108">
        <v>4.78</v>
      </c>
      <c r="N6" s="108">
        <v>4.66</v>
      </c>
      <c r="O6" s="108">
        <v>4.62</v>
      </c>
      <c r="P6" s="108" t="s">
        <v>219</v>
      </c>
      <c r="Q6" s="108" t="s">
        <v>219</v>
      </c>
    </row>
    <row r="7" spans="1:18" ht="15" customHeight="1" x14ac:dyDescent="0.2">
      <c r="A7" s="487"/>
      <c r="B7" s="61" t="s">
        <v>113</v>
      </c>
      <c r="C7" s="212">
        <v>3.76</v>
      </c>
      <c r="D7" s="212">
        <v>4.8</v>
      </c>
      <c r="E7" s="212">
        <v>3.97</v>
      </c>
      <c r="F7" s="212">
        <v>4.58</v>
      </c>
      <c r="G7" s="212">
        <v>4.59</v>
      </c>
      <c r="H7" s="212">
        <v>4.9400000000000004</v>
      </c>
      <c r="I7" s="108" t="s">
        <v>219</v>
      </c>
      <c r="J7" s="108" t="s">
        <v>219</v>
      </c>
      <c r="K7" s="108" t="s">
        <v>219</v>
      </c>
      <c r="L7" s="108" t="s">
        <v>219</v>
      </c>
      <c r="M7" s="108">
        <v>4.28</v>
      </c>
      <c r="N7" s="108">
        <v>4.33</v>
      </c>
      <c r="O7" s="108">
        <v>4.7300000000000004</v>
      </c>
      <c r="P7" s="108" t="s">
        <v>219</v>
      </c>
      <c r="Q7" s="108" t="s">
        <v>219</v>
      </c>
    </row>
    <row r="8" spans="1:18" x14ac:dyDescent="0.2">
      <c r="A8" s="487"/>
      <c r="B8" s="61" t="s">
        <v>20</v>
      </c>
      <c r="C8" s="212">
        <v>4.33</v>
      </c>
      <c r="D8" s="212">
        <v>4.33</v>
      </c>
      <c r="E8" s="212">
        <v>3.7</v>
      </c>
      <c r="F8" s="212">
        <v>4.67</v>
      </c>
      <c r="G8" s="212">
        <v>4.33</v>
      </c>
      <c r="H8" s="212">
        <v>4.8600000000000003</v>
      </c>
      <c r="I8" s="108">
        <v>4.47</v>
      </c>
      <c r="J8" s="108">
        <v>4.5</v>
      </c>
      <c r="K8" s="108" t="s">
        <v>219</v>
      </c>
      <c r="L8" s="108" t="s">
        <v>219</v>
      </c>
      <c r="M8" s="108">
        <v>4.33</v>
      </c>
      <c r="N8" s="108">
        <v>4.42</v>
      </c>
      <c r="O8" s="108">
        <v>4.5999999999999996</v>
      </c>
      <c r="P8" s="108">
        <v>4.49</v>
      </c>
      <c r="Q8" s="108" t="s">
        <v>219</v>
      </c>
    </row>
    <row r="9" spans="1:18" x14ac:dyDescent="0.2">
      <c r="A9" s="487"/>
      <c r="B9" s="9" t="s">
        <v>9</v>
      </c>
      <c r="C9" s="212">
        <v>4.6100000000000003</v>
      </c>
      <c r="D9" s="212">
        <v>4.6100000000000003</v>
      </c>
      <c r="E9" s="212">
        <v>3.83</v>
      </c>
      <c r="F9" s="212">
        <v>3.83</v>
      </c>
      <c r="G9" s="212">
        <v>3.54</v>
      </c>
      <c r="H9" s="212">
        <v>4.83</v>
      </c>
      <c r="I9" s="108" t="s">
        <v>219</v>
      </c>
      <c r="J9" s="108" t="s">
        <v>219</v>
      </c>
      <c r="K9" s="108" t="s">
        <v>219</v>
      </c>
      <c r="L9" s="108" t="s">
        <v>219</v>
      </c>
      <c r="M9" s="108">
        <v>4.6100000000000003</v>
      </c>
      <c r="N9" s="212">
        <v>3.83</v>
      </c>
      <c r="O9" s="108">
        <v>4.42</v>
      </c>
      <c r="P9" s="108" t="s">
        <v>219</v>
      </c>
      <c r="Q9" s="108" t="s">
        <v>219</v>
      </c>
    </row>
    <row r="14" spans="1:18" s="102" customFormat="1" x14ac:dyDescent="0.2"/>
    <row r="15" spans="1:18" s="102" customFormat="1" x14ac:dyDescent="0.2"/>
    <row r="16" spans="1:18" s="102" customFormat="1" x14ac:dyDescent="0.2"/>
  </sheetData>
  <mergeCells count="11">
    <mergeCell ref="A6:A9"/>
    <mergeCell ref="A2:Q2"/>
    <mergeCell ref="A3:A5"/>
    <mergeCell ref="B3:B5"/>
    <mergeCell ref="C3:L3"/>
    <mergeCell ref="M3:Q3"/>
    <mergeCell ref="C4:D4"/>
    <mergeCell ref="E4:F4"/>
    <mergeCell ref="G4:H4"/>
    <mergeCell ref="I4:J4"/>
    <mergeCell ref="K4:L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N20"/>
  <sheetViews>
    <sheetView topLeftCell="C7" zoomScale="92" zoomScaleNormal="60" workbookViewId="0">
      <selection activeCell="G20" sqref="G20"/>
    </sheetView>
  </sheetViews>
  <sheetFormatPr defaultColWidth="8.85546875" defaultRowHeight="14.25" x14ac:dyDescent="0.2"/>
  <cols>
    <col min="1" max="2" width="0" style="1" hidden="1" customWidth="1"/>
    <col min="3" max="3" width="17.5703125" style="1" customWidth="1"/>
    <col min="4" max="4" width="27.5703125" style="1" customWidth="1"/>
    <col min="5" max="9" width="9.140625" style="4"/>
    <col min="10" max="10" width="12.42578125" style="4" customWidth="1"/>
    <col min="11" max="11" width="14.28515625" style="4" bestFit="1" customWidth="1"/>
    <col min="12" max="12" width="10" style="4" customWidth="1"/>
    <col min="13" max="14" width="8.85546875" style="4"/>
    <col min="15" max="16384" width="8.85546875" style="1"/>
  </cols>
  <sheetData>
    <row r="2" spans="3:14" x14ac:dyDescent="0.2">
      <c r="C2" s="488" t="s">
        <v>1776</v>
      </c>
      <c r="D2" s="489"/>
      <c r="E2" s="489"/>
      <c r="F2" s="489"/>
      <c r="G2" s="489"/>
      <c r="H2" s="489"/>
      <c r="I2" s="489"/>
      <c r="J2" s="489"/>
      <c r="K2" s="489"/>
      <c r="L2" s="489"/>
      <c r="M2" s="489"/>
      <c r="N2" s="489"/>
    </row>
    <row r="3" spans="3:14" ht="39" customHeight="1" x14ac:dyDescent="0.2">
      <c r="C3" s="426" t="s">
        <v>0</v>
      </c>
      <c r="D3" s="455" t="s">
        <v>32</v>
      </c>
      <c r="E3" s="455" t="s">
        <v>75</v>
      </c>
      <c r="F3" s="455" t="s">
        <v>76</v>
      </c>
      <c r="G3" s="426" t="s">
        <v>77</v>
      </c>
      <c r="H3" s="426"/>
      <c r="I3" s="426"/>
      <c r="J3" s="426"/>
      <c r="K3" s="491" t="s">
        <v>181</v>
      </c>
      <c r="L3" s="181"/>
      <c r="M3" s="426" t="s">
        <v>78</v>
      </c>
      <c r="N3" s="426"/>
    </row>
    <row r="4" spans="3:14" ht="125.25" x14ac:dyDescent="0.2">
      <c r="C4" s="426"/>
      <c r="D4" s="455"/>
      <c r="E4" s="455"/>
      <c r="F4" s="455"/>
      <c r="G4" s="58" t="s">
        <v>79</v>
      </c>
      <c r="H4" s="58" t="s">
        <v>80</v>
      </c>
      <c r="I4" s="58" t="s">
        <v>81</v>
      </c>
      <c r="J4" s="58" t="s">
        <v>178</v>
      </c>
      <c r="K4" s="492"/>
      <c r="L4" s="180">
        <v>2024</v>
      </c>
      <c r="M4" s="218">
        <v>2023</v>
      </c>
      <c r="N4" s="218">
        <v>2022</v>
      </c>
    </row>
    <row r="5" spans="3:14" ht="28.5" x14ac:dyDescent="0.2">
      <c r="C5" s="457" t="s">
        <v>34</v>
      </c>
      <c r="D5" s="19" t="s">
        <v>95</v>
      </c>
      <c r="E5" s="201">
        <v>30</v>
      </c>
      <c r="F5" s="201">
        <v>23</v>
      </c>
      <c r="G5" s="201">
        <v>12</v>
      </c>
      <c r="H5" s="201">
        <v>0</v>
      </c>
      <c r="I5" s="201">
        <v>12</v>
      </c>
      <c r="J5" s="202">
        <f>G5/F5</f>
        <v>0.52173913043478259</v>
      </c>
      <c r="K5" s="197">
        <v>7.57</v>
      </c>
      <c r="L5" s="197">
        <v>7.91</v>
      </c>
      <c r="M5" s="197">
        <v>7.74</v>
      </c>
      <c r="N5" s="197">
        <v>7.92</v>
      </c>
    </row>
    <row r="6" spans="3:14" ht="27.75" customHeight="1" x14ac:dyDescent="0.2">
      <c r="C6" s="458"/>
      <c r="D6" s="19" t="s">
        <v>10</v>
      </c>
      <c r="E6" s="197">
        <v>40</v>
      </c>
      <c r="F6" s="197">
        <v>20</v>
      </c>
      <c r="G6" s="197">
        <v>20</v>
      </c>
      <c r="H6" s="197">
        <v>10</v>
      </c>
      <c r="I6" s="197">
        <v>30</v>
      </c>
      <c r="J6" s="202">
        <f>G6/F6</f>
        <v>1</v>
      </c>
      <c r="K6" s="203">
        <v>8.2200000000000006</v>
      </c>
      <c r="L6" s="197">
        <v>8.32</v>
      </c>
      <c r="M6" s="197">
        <v>8.34</v>
      </c>
      <c r="N6" s="197">
        <v>8.19</v>
      </c>
    </row>
    <row r="7" spans="3:14" s="190" customFormat="1" ht="27.75" customHeight="1" x14ac:dyDescent="0.2">
      <c r="C7" s="458"/>
      <c r="D7" s="191" t="s">
        <v>8</v>
      </c>
      <c r="E7" s="197"/>
      <c r="F7" s="197"/>
      <c r="G7" s="197"/>
      <c r="H7" s="197"/>
      <c r="I7" s="197"/>
      <c r="J7" s="202"/>
      <c r="K7" s="203"/>
      <c r="L7" s="197">
        <v>8.5299999999999994</v>
      </c>
      <c r="M7" s="203" t="s">
        <v>1763</v>
      </c>
      <c r="N7" s="203">
        <v>8.36</v>
      </c>
    </row>
    <row r="8" spans="3:14" s="190" customFormat="1" ht="27.75" customHeight="1" x14ac:dyDescent="0.2">
      <c r="C8" s="458"/>
      <c r="D8" s="191" t="s">
        <v>1821</v>
      </c>
      <c r="E8" s="197">
        <v>7</v>
      </c>
      <c r="F8" s="197">
        <v>4</v>
      </c>
      <c r="G8" s="197">
        <v>4</v>
      </c>
      <c r="H8" s="197">
        <v>2</v>
      </c>
      <c r="I8" s="197">
        <v>6</v>
      </c>
      <c r="J8" s="213">
        <f>G8/F8</f>
        <v>1</v>
      </c>
      <c r="K8" s="216">
        <v>8.6</v>
      </c>
      <c r="L8" s="386"/>
      <c r="M8" s="203"/>
      <c r="N8" s="203"/>
    </row>
    <row r="9" spans="3:14" s="190" customFormat="1" ht="27.75" customHeight="1" x14ac:dyDescent="0.2">
      <c r="C9" s="458"/>
      <c r="D9" s="191" t="s">
        <v>1822</v>
      </c>
      <c r="E9" s="197">
        <v>9</v>
      </c>
      <c r="F9" s="197">
        <v>4</v>
      </c>
      <c r="G9" s="197">
        <v>4</v>
      </c>
      <c r="H9" s="197">
        <v>2</v>
      </c>
      <c r="I9" s="197">
        <v>6</v>
      </c>
      <c r="J9" s="213">
        <f>G9/F9</f>
        <v>1</v>
      </c>
      <c r="K9" s="197">
        <v>8.4600000000000009</v>
      </c>
      <c r="L9" s="386"/>
      <c r="M9" s="203"/>
      <c r="N9" s="203"/>
    </row>
    <row r="10" spans="3:14" ht="30.75" customHeight="1" x14ac:dyDescent="0.2">
      <c r="C10" s="458"/>
      <c r="D10" s="191" t="s">
        <v>1823</v>
      </c>
      <c r="E10" s="197">
        <v>9</v>
      </c>
      <c r="F10" s="197">
        <v>4</v>
      </c>
      <c r="G10" s="197">
        <v>4</v>
      </c>
      <c r="H10" s="197">
        <v>4</v>
      </c>
      <c r="I10" s="197">
        <v>8</v>
      </c>
      <c r="J10" s="213">
        <f>G10/F10</f>
        <v>1</v>
      </c>
      <c r="K10" s="197">
        <v>8.09</v>
      </c>
      <c r="L10" s="386"/>
      <c r="M10" s="203"/>
      <c r="N10" s="203"/>
    </row>
    <row r="11" spans="3:14" s="102" customFormat="1" ht="30.75" customHeight="1" x14ac:dyDescent="0.2">
      <c r="C11" s="458"/>
      <c r="D11" s="133" t="s">
        <v>1478</v>
      </c>
      <c r="E11" s="197">
        <v>15</v>
      </c>
      <c r="F11" s="197">
        <v>10</v>
      </c>
      <c r="G11" s="197">
        <v>9</v>
      </c>
      <c r="H11" s="197">
        <v>4</v>
      </c>
      <c r="I11" s="197">
        <v>13</v>
      </c>
      <c r="J11" s="213">
        <f>G11/F11</f>
        <v>0.9</v>
      </c>
      <c r="K11" s="197">
        <v>8</v>
      </c>
      <c r="L11" s="197">
        <v>8.6999999999999993</v>
      </c>
      <c r="M11" s="203">
        <v>8.69</v>
      </c>
      <c r="N11" s="203">
        <v>8.2100000000000009</v>
      </c>
    </row>
    <row r="12" spans="3:14" ht="26.25" customHeight="1" x14ac:dyDescent="0.2">
      <c r="C12" s="458"/>
      <c r="D12" s="185" t="s">
        <v>21</v>
      </c>
      <c r="E12" s="203">
        <v>25</v>
      </c>
      <c r="F12" s="203">
        <v>13</v>
      </c>
      <c r="G12" s="203">
        <v>4</v>
      </c>
      <c r="H12" s="203">
        <v>0</v>
      </c>
      <c r="I12" s="203">
        <v>4</v>
      </c>
      <c r="J12" s="213">
        <f>G12/F12</f>
        <v>0.30769230769230771</v>
      </c>
      <c r="K12" s="203">
        <v>8.0500000000000007</v>
      </c>
      <c r="L12" s="203">
        <v>7.54</v>
      </c>
      <c r="M12" s="203">
        <v>7.41</v>
      </c>
      <c r="N12" s="203">
        <v>7.93</v>
      </c>
    </row>
    <row r="13" spans="3:14" ht="26.25" customHeight="1" x14ac:dyDescent="0.2">
      <c r="C13" s="458"/>
      <c r="D13" s="22" t="s">
        <v>182</v>
      </c>
      <c r="E13" s="74">
        <f>SUM(E5:E12)</f>
        <v>135</v>
      </c>
      <c r="F13" s="74">
        <f>SUM(F5:F12)</f>
        <v>78</v>
      </c>
      <c r="G13" s="74">
        <f>SUM(G5:G12)</f>
        <v>57</v>
      </c>
      <c r="H13" s="74">
        <f>SUM(H5:H12)</f>
        <v>22</v>
      </c>
      <c r="I13" s="74">
        <f>SUM(I5:I12)</f>
        <v>79</v>
      </c>
      <c r="J13" s="104"/>
      <c r="K13" s="104"/>
      <c r="L13" s="104"/>
      <c r="M13" s="104"/>
      <c r="N13" s="104"/>
    </row>
    <row r="14" spans="3:14" ht="32.25" customHeight="1" x14ac:dyDescent="0.2">
      <c r="C14" s="458"/>
      <c r="D14" s="46" t="s">
        <v>179</v>
      </c>
      <c r="E14" s="493">
        <v>15</v>
      </c>
      <c r="F14" s="201"/>
      <c r="G14" s="201"/>
      <c r="H14" s="201"/>
      <c r="I14" s="201"/>
      <c r="J14" s="202"/>
      <c r="K14" s="197"/>
      <c r="L14" s="197">
        <v>9.1199999999999992</v>
      </c>
      <c r="M14" s="197">
        <v>8.56</v>
      </c>
      <c r="N14" s="197">
        <v>8.4600000000000009</v>
      </c>
    </row>
    <row r="15" spans="3:14" s="190" customFormat="1" ht="32.25" customHeight="1" x14ac:dyDescent="0.2">
      <c r="C15" s="458"/>
      <c r="D15" s="193" t="s">
        <v>1791</v>
      </c>
      <c r="E15" s="494"/>
      <c r="F15" s="201">
        <v>8</v>
      </c>
      <c r="G15" s="201">
        <v>8</v>
      </c>
      <c r="H15" s="201">
        <v>5</v>
      </c>
      <c r="I15" s="201">
        <v>13</v>
      </c>
      <c r="J15" s="202">
        <f>G15/F15</f>
        <v>1</v>
      </c>
      <c r="K15" s="197">
        <v>8.91</v>
      </c>
      <c r="L15" s="197"/>
      <c r="M15" s="197"/>
      <c r="N15" s="197"/>
    </row>
    <row r="16" spans="3:14" s="102" customFormat="1" ht="32.25" customHeight="1" x14ac:dyDescent="0.2">
      <c r="C16" s="458"/>
      <c r="D16" s="46" t="s">
        <v>1566</v>
      </c>
      <c r="E16" s="201">
        <v>20</v>
      </c>
      <c r="F16" s="201">
        <v>10</v>
      </c>
      <c r="G16" s="201">
        <v>10</v>
      </c>
      <c r="H16" s="201">
        <v>2</v>
      </c>
      <c r="I16" s="201">
        <v>12</v>
      </c>
      <c r="J16" s="202">
        <f>G16/F16</f>
        <v>1</v>
      </c>
      <c r="K16" s="197">
        <v>9.2100000000000009</v>
      </c>
      <c r="L16" s="197">
        <v>9.11</v>
      </c>
      <c r="M16" s="197">
        <v>9.18</v>
      </c>
      <c r="N16" s="197">
        <v>9.1199999999999992</v>
      </c>
    </row>
    <row r="17" spans="3:14" ht="32.25" customHeight="1" x14ac:dyDescent="0.2">
      <c r="C17" s="458"/>
      <c r="D17" s="193" t="s">
        <v>180</v>
      </c>
      <c r="E17" s="197">
        <v>15</v>
      </c>
      <c r="F17" s="197">
        <v>10</v>
      </c>
      <c r="G17" s="197">
        <v>8</v>
      </c>
      <c r="H17" s="197">
        <v>0</v>
      </c>
      <c r="I17" s="197">
        <v>8</v>
      </c>
      <c r="J17" s="202">
        <f>G17/F17</f>
        <v>0.8</v>
      </c>
      <c r="K17" s="197">
        <v>9.7899999999999991</v>
      </c>
      <c r="L17" s="197">
        <v>8.2100000000000009</v>
      </c>
      <c r="M17" s="201">
        <v>9.74</v>
      </c>
      <c r="N17" s="201">
        <v>8.9700000000000006</v>
      </c>
    </row>
    <row r="18" spans="3:14" ht="38.25" customHeight="1" x14ac:dyDescent="0.2">
      <c r="C18" s="458"/>
      <c r="D18" s="46" t="s">
        <v>731</v>
      </c>
      <c r="E18" s="200">
        <v>10</v>
      </c>
      <c r="F18" s="200">
        <v>7</v>
      </c>
      <c r="G18" s="200">
        <v>5</v>
      </c>
      <c r="H18" s="200">
        <v>0</v>
      </c>
      <c r="I18" s="200">
        <v>5</v>
      </c>
      <c r="J18" s="202">
        <f>G18/F18</f>
        <v>0.7142857142857143</v>
      </c>
      <c r="K18" s="217">
        <v>9.0399999999999991</v>
      </c>
      <c r="L18" s="203">
        <v>9.32</v>
      </c>
      <c r="M18" s="203">
        <v>9.14</v>
      </c>
      <c r="N18" s="197">
        <v>9.52</v>
      </c>
    </row>
    <row r="19" spans="3:14" ht="26.25" customHeight="1" x14ac:dyDescent="0.2">
      <c r="C19" s="458"/>
      <c r="D19" s="62" t="s">
        <v>138</v>
      </c>
      <c r="E19" s="187">
        <f>SUM(E14:E18)</f>
        <v>60</v>
      </c>
      <c r="F19" s="187">
        <f>SUM(F14:F18)</f>
        <v>35</v>
      </c>
      <c r="G19" s="187">
        <f>SUM(G14:G18)</f>
        <v>31</v>
      </c>
      <c r="H19" s="187">
        <f>SUM(H14:H18)</f>
        <v>7</v>
      </c>
      <c r="I19" s="187">
        <f>SUM(I14:I18)</f>
        <v>38</v>
      </c>
      <c r="J19" s="105"/>
      <c r="K19" s="106"/>
      <c r="L19" s="106"/>
      <c r="M19" s="106"/>
      <c r="N19" s="106"/>
    </row>
    <row r="20" spans="3:14" x14ac:dyDescent="0.2">
      <c r="C20" s="490"/>
      <c r="D20" s="82" t="s">
        <v>102</v>
      </c>
      <c r="E20" s="110">
        <f>SUM(E13,E19)</f>
        <v>195</v>
      </c>
      <c r="F20" s="219">
        <f>SUM(F13,F19)</f>
        <v>113</v>
      </c>
      <c r="G20" s="219">
        <f>SUM(G13,G19)</f>
        <v>88</v>
      </c>
      <c r="H20" s="219">
        <f>SUM(H13,H19)</f>
        <v>29</v>
      </c>
      <c r="I20" s="219">
        <f>SUM(I13,I19)</f>
        <v>117</v>
      </c>
      <c r="J20" s="63"/>
      <c r="K20" s="107"/>
      <c r="L20" s="107"/>
      <c r="M20" s="107"/>
      <c r="N20" s="107"/>
    </row>
  </sheetData>
  <mergeCells count="10">
    <mergeCell ref="C2:N2"/>
    <mergeCell ref="C5:C20"/>
    <mergeCell ref="M3:N3"/>
    <mergeCell ref="C3:C4"/>
    <mergeCell ref="D3:D4"/>
    <mergeCell ref="E3:E4"/>
    <mergeCell ref="F3:F4"/>
    <mergeCell ref="G3:J3"/>
    <mergeCell ref="K3:K4"/>
    <mergeCell ref="E14:E15"/>
  </mergeCells>
  <pageMargins left="0.7" right="0.7" top="0.75" bottom="0.75" header="0.3" footer="0.3"/>
  <pageSetup scale="58" fitToHeight="0" orientation="landscape"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3:O56"/>
  <sheetViews>
    <sheetView topLeftCell="C16" zoomScale="90" zoomScaleNormal="90" workbookViewId="0">
      <selection activeCell="M55" sqref="M55"/>
    </sheetView>
  </sheetViews>
  <sheetFormatPr defaultColWidth="9.140625" defaultRowHeight="14.25" x14ac:dyDescent="0.2"/>
  <cols>
    <col min="1" max="1" width="9.140625" style="1"/>
    <col min="2" max="2" width="13.140625" style="1" customWidth="1"/>
    <col min="3" max="3" width="26.7109375" style="1" customWidth="1"/>
    <col min="4" max="4" width="9.140625" style="1"/>
    <col min="5" max="5" width="10" style="1" bestFit="1" customWidth="1"/>
    <col min="6" max="6" width="9.140625" style="1"/>
    <col min="7" max="7" width="11.140625" style="1" customWidth="1"/>
    <col min="8" max="8" width="11.28515625" style="1" customWidth="1"/>
    <col min="9" max="9" width="9.140625" style="1"/>
    <col min="10" max="10" width="15" style="1" bestFit="1" customWidth="1"/>
    <col min="11" max="11" width="9.140625" style="1"/>
    <col min="12" max="12" width="11.42578125" style="1" bestFit="1" customWidth="1"/>
    <col min="13" max="16384" width="9.140625" style="1"/>
  </cols>
  <sheetData>
    <row r="3" spans="2:12" x14ac:dyDescent="0.2">
      <c r="B3" s="495" t="s">
        <v>1777</v>
      </c>
      <c r="C3" s="496"/>
      <c r="D3" s="496"/>
      <c r="E3" s="496"/>
      <c r="F3" s="496"/>
      <c r="G3" s="496"/>
      <c r="H3" s="496"/>
      <c r="I3" s="496"/>
      <c r="J3" s="496"/>
      <c r="K3" s="496"/>
      <c r="L3" s="496"/>
    </row>
    <row r="4" spans="2:12" x14ac:dyDescent="0.2">
      <c r="B4" s="497" t="s">
        <v>26</v>
      </c>
      <c r="C4" s="430" t="s">
        <v>32</v>
      </c>
      <c r="D4" s="430" t="s">
        <v>83</v>
      </c>
      <c r="E4" s="430" t="s">
        <v>84</v>
      </c>
      <c r="F4" s="430"/>
      <c r="G4" s="430"/>
      <c r="H4" s="430"/>
      <c r="I4" s="430" t="s">
        <v>85</v>
      </c>
      <c r="J4" s="430"/>
      <c r="K4" s="430"/>
      <c r="L4" s="430"/>
    </row>
    <row r="5" spans="2:12" ht="35.25" customHeight="1" x14ac:dyDescent="0.2">
      <c r="B5" s="497"/>
      <c r="C5" s="430"/>
      <c r="D5" s="430"/>
      <c r="E5" s="500" t="s">
        <v>19</v>
      </c>
      <c r="F5" s="500" t="s">
        <v>214</v>
      </c>
      <c r="G5" s="500" t="s">
        <v>183</v>
      </c>
      <c r="H5" s="500" t="s">
        <v>97</v>
      </c>
      <c r="I5" s="430" t="s">
        <v>86</v>
      </c>
      <c r="J5" s="430"/>
      <c r="K5" s="430" t="s">
        <v>87</v>
      </c>
      <c r="L5" s="430"/>
    </row>
    <row r="6" spans="2:12" ht="24" customHeight="1" x14ac:dyDescent="0.2">
      <c r="B6" s="497"/>
      <c r="C6" s="430"/>
      <c r="D6" s="430"/>
      <c r="E6" s="500"/>
      <c r="F6" s="500"/>
      <c r="G6" s="500"/>
      <c r="H6" s="500"/>
      <c r="I6" s="16" t="s">
        <v>88</v>
      </c>
      <c r="J6" s="16" t="s">
        <v>89</v>
      </c>
      <c r="K6" s="16" t="s">
        <v>90</v>
      </c>
      <c r="L6" s="65" t="s">
        <v>215</v>
      </c>
    </row>
    <row r="7" spans="2:12" s="102" customFormat="1" x14ac:dyDescent="0.2">
      <c r="B7" s="501"/>
      <c r="C7" s="499" t="s">
        <v>95</v>
      </c>
      <c r="D7" s="164" t="s">
        <v>91</v>
      </c>
      <c r="E7" s="198">
        <f>SUM(F7:H7)</f>
        <v>12</v>
      </c>
      <c r="F7" s="198">
        <v>12</v>
      </c>
      <c r="G7" s="198">
        <v>0</v>
      </c>
      <c r="H7" s="198">
        <v>0</v>
      </c>
      <c r="I7" s="132">
        <v>1</v>
      </c>
      <c r="J7" s="198">
        <f t="shared" ref="J7:J21" si="0">E7/I7</f>
        <v>12</v>
      </c>
      <c r="K7" s="198">
        <v>1</v>
      </c>
      <c r="L7" s="198">
        <f t="shared" ref="L7:L22" si="1">E7/K7</f>
        <v>12</v>
      </c>
    </row>
    <row r="8" spans="2:12" s="102" customFormat="1" x14ac:dyDescent="0.2">
      <c r="B8" s="501"/>
      <c r="C8" s="499"/>
      <c r="D8" s="164" t="s">
        <v>92</v>
      </c>
      <c r="E8" s="198">
        <f>SUM(F8:H8)</f>
        <v>14</v>
      </c>
      <c r="F8" s="198">
        <v>9</v>
      </c>
      <c r="G8" s="198">
        <v>5</v>
      </c>
      <c r="H8" s="198">
        <v>0</v>
      </c>
      <c r="I8" s="132">
        <v>1</v>
      </c>
      <c r="J8" s="198">
        <f t="shared" si="0"/>
        <v>14</v>
      </c>
      <c r="K8" s="198">
        <v>1</v>
      </c>
      <c r="L8" s="198">
        <f t="shared" si="1"/>
        <v>14</v>
      </c>
    </row>
    <row r="9" spans="2:12" s="102" customFormat="1" x14ac:dyDescent="0.2">
      <c r="B9" s="501"/>
      <c r="C9" s="499"/>
      <c r="D9" s="164" t="s">
        <v>93</v>
      </c>
      <c r="E9" s="198">
        <f>SUM(F9:H9)</f>
        <v>16</v>
      </c>
      <c r="F9" s="198">
        <v>5</v>
      </c>
      <c r="G9" s="198">
        <v>11</v>
      </c>
      <c r="H9" s="198">
        <v>0</v>
      </c>
      <c r="I9" s="132">
        <v>1</v>
      </c>
      <c r="J9" s="198">
        <f t="shared" si="0"/>
        <v>16</v>
      </c>
      <c r="K9" s="198">
        <v>1</v>
      </c>
      <c r="L9" s="198">
        <f t="shared" si="1"/>
        <v>16</v>
      </c>
    </row>
    <row r="10" spans="2:12" s="102" customFormat="1" x14ac:dyDescent="0.2">
      <c r="B10" s="501"/>
      <c r="C10" s="499"/>
      <c r="D10" s="164" t="s">
        <v>211</v>
      </c>
      <c r="E10" s="198">
        <f>SUM(F10:H10)</f>
        <v>1</v>
      </c>
      <c r="F10" s="198">
        <v>0</v>
      </c>
      <c r="G10" s="198">
        <v>0</v>
      </c>
      <c r="H10" s="198">
        <v>1</v>
      </c>
      <c r="I10" s="132">
        <v>0</v>
      </c>
      <c r="J10" s="198"/>
      <c r="K10" s="198"/>
      <c r="L10" s="198"/>
    </row>
    <row r="11" spans="2:12" s="102" customFormat="1" x14ac:dyDescent="0.2">
      <c r="B11" s="501"/>
      <c r="C11" s="499"/>
      <c r="D11" s="84" t="s">
        <v>19</v>
      </c>
      <c r="E11" s="209">
        <f>SUM(E7:E10)</f>
        <v>43</v>
      </c>
      <c r="F11" s="319">
        <f t="shared" ref="F11:K11" si="2">SUM(F7:F10)</f>
        <v>26</v>
      </c>
      <c r="G11" s="319">
        <f t="shared" si="2"/>
        <v>16</v>
      </c>
      <c r="H11" s="319">
        <f t="shared" si="2"/>
        <v>1</v>
      </c>
      <c r="I11" s="319">
        <f t="shared" si="2"/>
        <v>3</v>
      </c>
      <c r="J11" s="319"/>
      <c r="K11" s="319">
        <f t="shared" si="2"/>
        <v>3</v>
      </c>
      <c r="L11" s="319"/>
    </row>
    <row r="12" spans="2:12" s="102" customFormat="1" x14ac:dyDescent="0.2">
      <c r="B12" s="501"/>
      <c r="C12" s="499" t="s">
        <v>10</v>
      </c>
      <c r="D12" s="164" t="s">
        <v>91</v>
      </c>
      <c r="E12" s="198">
        <f>SUM(F12:H12)</f>
        <v>30</v>
      </c>
      <c r="F12" s="195">
        <v>20</v>
      </c>
      <c r="G12" s="195">
        <v>9</v>
      </c>
      <c r="H12" s="195">
        <v>1</v>
      </c>
      <c r="I12" s="85">
        <v>1</v>
      </c>
      <c r="J12" s="192">
        <f t="shared" si="0"/>
        <v>30</v>
      </c>
      <c r="K12" s="192">
        <v>2</v>
      </c>
      <c r="L12" s="192">
        <f t="shared" si="1"/>
        <v>15</v>
      </c>
    </row>
    <row r="13" spans="2:12" s="102" customFormat="1" x14ac:dyDescent="0.2">
      <c r="B13" s="501"/>
      <c r="C13" s="499"/>
      <c r="D13" s="164" t="s">
        <v>92</v>
      </c>
      <c r="E13" s="198">
        <f>SUM(F13:H13)</f>
        <v>28</v>
      </c>
      <c r="F13" s="195">
        <v>11</v>
      </c>
      <c r="G13" s="195">
        <v>17</v>
      </c>
      <c r="H13" s="195">
        <v>0</v>
      </c>
      <c r="I13" s="85">
        <v>1</v>
      </c>
      <c r="J13" s="192">
        <f t="shared" si="0"/>
        <v>28</v>
      </c>
      <c r="K13" s="192">
        <v>2</v>
      </c>
      <c r="L13" s="192">
        <f t="shared" si="1"/>
        <v>14</v>
      </c>
    </row>
    <row r="14" spans="2:12" s="102" customFormat="1" x14ac:dyDescent="0.2">
      <c r="B14" s="501"/>
      <c r="C14" s="499"/>
      <c r="D14" s="164" t="s">
        <v>93</v>
      </c>
      <c r="E14" s="198">
        <f>SUM(F14:H14)</f>
        <v>26</v>
      </c>
      <c r="F14" s="195">
        <v>14</v>
      </c>
      <c r="G14" s="195">
        <v>12</v>
      </c>
      <c r="H14" s="195">
        <v>0</v>
      </c>
      <c r="I14" s="85">
        <v>1</v>
      </c>
      <c r="J14" s="192">
        <f t="shared" si="0"/>
        <v>26</v>
      </c>
      <c r="K14" s="192">
        <v>1</v>
      </c>
      <c r="L14" s="192">
        <f t="shared" si="1"/>
        <v>26</v>
      </c>
    </row>
    <row r="15" spans="2:12" s="102" customFormat="1" x14ac:dyDescent="0.2">
      <c r="B15" s="501"/>
      <c r="C15" s="499"/>
      <c r="D15" s="164" t="s">
        <v>94</v>
      </c>
      <c r="E15" s="198">
        <f>SUM(F15:H15)</f>
        <v>30</v>
      </c>
      <c r="F15" s="195">
        <v>10</v>
      </c>
      <c r="G15" s="195">
        <v>20</v>
      </c>
      <c r="H15" s="195">
        <v>0</v>
      </c>
      <c r="I15" s="85">
        <v>1</v>
      </c>
      <c r="J15" s="192">
        <f>E15/I15</f>
        <v>30</v>
      </c>
      <c r="K15" s="192">
        <v>1</v>
      </c>
      <c r="L15" s="192">
        <f t="shared" si="1"/>
        <v>30</v>
      </c>
    </row>
    <row r="16" spans="2:12" s="102" customFormat="1" x14ac:dyDescent="0.2">
      <c r="B16" s="501"/>
      <c r="C16" s="499"/>
      <c r="D16" s="164" t="s">
        <v>212</v>
      </c>
      <c r="E16" s="198">
        <f>SUM(F16:H16)</f>
        <v>6</v>
      </c>
      <c r="F16" s="195">
        <v>0</v>
      </c>
      <c r="G16" s="195">
        <v>0</v>
      </c>
      <c r="H16" s="195">
        <v>6</v>
      </c>
      <c r="I16" s="85"/>
      <c r="J16" s="198"/>
      <c r="K16" s="198"/>
      <c r="L16" s="198"/>
    </row>
    <row r="17" spans="2:15" s="102" customFormat="1" x14ac:dyDescent="0.2">
      <c r="B17" s="501"/>
      <c r="C17" s="499"/>
      <c r="D17" s="84" t="s">
        <v>19</v>
      </c>
      <c r="E17" s="60">
        <f>SUM(E12:E16)</f>
        <v>120</v>
      </c>
      <c r="F17" s="60">
        <f t="shared" ref="F17:K17" si="3">SUM(F12:F16)</f>
        <v>55</v>
      </c>
      <c r="G17" s="60">
        <f t="shared" si="3"/>
        <v>58</v>
      </c>
      <c r="H17" s="60">
        <f t="shared" si="3"/>
        <v>7</v>
      </c>
      <c r="I17" s="60">
        <f t="shared" si="3"/>
        <v>4</v>
      </c>
      <c r="J17" s="60"/>
      <c r="K17" s="60">
        <f t="shared" si="3"/>
        <v>6</v>
      </c>
      <c r="L17" s="60"/>
    </row>
    <row r="18" spans="2:15" ht="13.9" customHeight="1" x14ac:dyDescent="0.2">
      <c r="B18" s="464"/>
      <c r="C18" s="498" t="s">
        <v>82</v>
      </c>
      <c r="D18" s="342" t="s">
        <v>1824</v>
      </c>
      <c r="E18" s="192">
        <f t="shared" ref="E18:E23" si="4">SUM(F18:H18)</f>
        <v>6</v>
      </c>
      <c r="F18" s="192">
        <v>4</v>
      </c>
      <c r="G18" s="192">
        <v>2</v>
      </c>
      <c r="H18" s="186">
        <v>0</v>
      </c>
      <c r="I18" s="85">
        <v>1</v>
      </c>
      <c r="J18" s="198">
        <f>(SUM(E18:E20))/I18</f>
        <v>20</v>
      </c>
      <c r="K18" s="198">
        <v>1</v>
      </c>
      <c r="L18" s="198">
        <f t="shared" si="1"/>
        <v>6</v>
      </c>
    </row>
    <row r="19" spans="2:15" s="190" customFormat="1" ht="13.9" customHeight="1" x14ac:dyDescent="0.2">
      <c r="B19" s="464"/>
      <c r="C19" s="498"/>
      <c r="D19" s="342" t="s">
        <v>1825</v>
      </c>
      <c r="E19" s="192">
        <f t="shared" si="4"/>
        <v>6</v>
      </c>
      <c r="F19" s="192">
        <v>4</v>
      </c>
      <c r="G19" s="192">
        <v>2</v>
      </c>
      <c r="H19" s="186">
        <v>0</v>
      </c>
      <c r="I19" s="85">
        <v>0</v>
      </c>
      <c r="J19" s="198"/>
      <c r="K19" s="198">
        <v>1</v>
      </c>
      <c r="L19" s="198">
        <f t="shared" si="1"/>
        <v>6</v>
      </c>
    </row>
    <row r="20" spans="2:15" s="190" customFormat="1" ht="13.9" customHeight="1" x14ac:dyDescent="0.2">
      <c r="B20" s="464"/>
      <c r="C20" s="498"/>
      <c r="D20" s="342" t="s">
        <v>1826</v>
      </c>
      <c r="E20" s="192">
        <f t="shared" si="4"/>
        <v>8</v>
      </c>
      <c r="F20" s="192">
        <v>4</v>
      </c>
      <c r="G20" s="192">
        <v>4</v>
      </c>
      <c r="H20" s="186">
        <v>0</v>
      </c>
      <c r="I20" s="85">
        <v>0</v>
      </c>
      <c r="J20" s="198"/>
      <c r="K20" s="198">
        <v>1</v>
      </c>
      <c r="L20" s="198">
        <f t="shared" si="1"/>
        <v>8</v>
      </c>
    </row>
    <row r="21" spans="2:15" x14ac:dyDescent="0.2">
      <c r="B21" s="464"/>
      <c r="C21" s="499"/>
      <c r="D21" s="342" t="s">
        <v>92</v>
      </c>
      <c r="E21" s="192">
        <f t="shared" si="4"/>
        <v>19</v>
      </c>
      <c r="F21" s="192">
        <v>8</v>
      </c>
      <c r="G21" s="192">
        <v>11</v>
      </c>
      <c r="H21" s="186">
        <v>0</v>
      </c>
      <c r="I21" s="85">
        <v>1</v>
      </c>
      <c r="J21" s="198">
        <f t="shared" si="0"/>
        <v>19</v>
      </c>
      <c r="K21" s="198">
        <v>2</v>
      </c>
      <c r="L21" s="198">
        <f t="shared" si="1"/>
        <v>9.5</v>
      </c>
    </row>
    <row r="22" spans="2:15" x14ac:dyDescent="0.2">
      <c r="B22" s="464"/>
      <c r="C22" s="499"/>
      <c r="D22" s="342" t="s">
        <v>93</v>
      </c>
      <c r="E22" s="192">
        <f t="shared" si="4"/>
        <v>19</v>
      </c>
      <c r="F22" s="192">
        <v>11</v>
      </c>
      <c r="G22" s="192">
        <v>8</v>
      </c>
      <c r="H22" s="186">
        <v>0</v>
      </c>
      <c r="I22" s="85">
        <v>2</v>
      </c>
      <c r="J22" s="198">
        <f>E22/I22</f>
        <v>9.5</v>
      </c>
      <c r="K22" s="198">
        <v>2</v>
      </c>
      <c r="L22" s="198">
        <f t="shared" si="1"/>
        <v>9.5</v>
      </c>
    </row>
    <row r="23" spans="2:15" x14ac:dyDescent="0.2">
      <c r="B23" s="464"/>
      <c r="C23" s="499"/>
      <c r="D23" s="342" t="s">
        <v>211</v>
      </c>
      <c r="E23" s="192">
        <f t="shared" si="4"/>
        <v>5</v>
      </c>
      <c r="F23" s="192">
        <v>0</v>
      </c>
      <c r="G23" s="192">
        <v>0</v>
      </c>
      <c r="H23" s="186">
        <v>5</v>
      </c>
      <c r="I23" s="85">
        <v>0</v>
      </c>
      <c r="J23" s="198"/>
      <c r="K23" s="198"/>
      <c r="L23" s="198"/>
    </row>
    <row r="24" spans="2:15" x14ac:dyDescent="0.2">
      <c r="B24" s="464"/>
      <c r="C24" s="499"/>
      <c r="D24" s="84" t="s">
        <v>19</v>
      </c>
      <c r="E24" s="209">
        <f>SUM(E18:E23)</f>
        <v>63</v>
      </c>
      <c r="F24" s="319">
        <f t="shared" ref="F24:K24" si="5">SUM(F18:F23)</f>
        <v>31</v>
      </c>
      <c r="G24" s="319">
        <f t="shared" si="5"/>
        <v>27</v>
      </c>
      <c r="H24" s="319">
        <f t="shared" si="5"/>
        <v>5</v>
      </c>
      <c r="I24" s="319">
        <f t="shared" si="5"/>
        <v>4</v>
      </c>
      <c r="J24" s="319"/>
      <c r="K24" s="319">
        <f t="shared" si="5"/>
        <v>7</v>
      </c>
      <c r="L24" s="319"/>
    </row>
    <row r="25" spans="2:15" s="102" customFormat="1" x14ac:dyDescent="0.2">
      <c r="B25" s="464"/>
      <c r="C25" s="499" t="s">
        <v>184</v>
      </c>
      <c r="D25" s="342" t="s">
        <v>91</v>
      </c>
      <c r="E25" s="192">
        <f>SUM(F25:H25)</f>
        <v>4</v>
      </c>
      <c r="F25" s="192">
        <v>4</v>
      </c>
      <c r="G25" s="192">
        <v>0</v>
      </c>
      <c r="H25" s="192">
        <v>0</v>
      </c>
      <c r="I25" s="192">
        <v>1</v>
      </c>
      <c r="J25" s="198">
        <f>E25/I25</f>
        <v>4</v>
      </c>
      <c r="K25" s="198">
        <v>1</v>
      </c>
      <c r="L25" s="198">
        <f>E25/K25</f>
        <v>4</v>
      </c>
    </row>
    <row r="26" spans="2:15" s="102" customFormat="1" x14ac:dyDescent="0.2">
      <c r="B26" s="464"/>
      <c r="C26" s="499"/>
      <c r="D26" s="342" t="s">
        <v>92</v>
      </c>
      <c r="E26" s="192">
        <f>SUM(F26:H26)</f>
        <v>8</v>
      </c>
      <c r="F26" s="192">
        <v>3</v>
      </c>
      <c r="G26" s="192">
        <v>5</v>
      </c>
      <c r="H26" s="192">
        <v>0</v>
      </c>
      <c r="I26" s="192">
        <v>1</v>
      </c>
      <c r="J26" s="198">
        <f>E26/I26</f>
        <v>8</v>
      </c>
      <c r="K26" s="198">
        <v>1</v>
      </c>
      <c r="L26" s="198">
        <f>E26/K26</f>
        <v>8</v>
      </c>
      <c r="O26" s="190"/>
    </row>
    <row r="27" spans="2:15" s="102" customFormat="1" x14ac:dyDescent="0.2">
      <c r="B27" s="464"/>
      <c r="C27" s="499"/>
      <c r="D27" s="342" t="s">
        <v>93</v>
      </c>
      <c r="E27" s="192">
        <f>SUM(F27:H27)</f>
        <v>1</v>
      </c>
      <c r="F27" s="192">
        <v>1</v>
      </c>
      <c r="G27" s="192">
        <v>0</v>
      </c>
      <c r="H27" s="192">
        <v>0</v>
      </c>
      <c r="I27" s="192">
        <v>1</v>
      </c>
      <c r="J27" s="198">
        <f>E27/I27</f>
        <v>1</v>
      </c>
      <c r="K27" s="198">
        <v>1</v>
      </c>
      <c r="L27" s="198">
        <f>E27/K27</f>
        <v>1</v>
      </c>
      <c r="O27" s="190"/>
    </row>
    <row r="28" spans="2:15" s="102" customFormat="1" x14ac:dyDescent="0.2">
      <c r="B28" s="464"/>
      <c r="C28" s="499"/>
      <c r="D28" s="342" t="s">
        <v>211</v>
      </c>
      <c r="E28" s="192">
        <f>SUM(F28:H28)</f>
        <v>0</v>
      </c>
      <c r="F28" s="192">
        <v>0</v>
      </c>
      <c r="G28" s="192">
        <v>0</v>
      </c>
      <c r="H28" s="192">
        <v>0</v>
      </c>
      <c r="I28" s="192">
        <v>0</v>
      </c>
      <c r="J28" s="198"/>
      <c r="K28" s="198"/>
      <c r="L28" s="198"/>
      <c r="O28" s="190"/>
    </row>
    <row r="29" spans="2:15" s="102" customFormat="1" x14ac:dyDescent="0.2">
      <c r="B29" s="464"/>
      <c r="C29" s="499"/>
      <c r="D29" s="84" t="s">
        <v>19</v>
      </c>
      <c r="E29" s="209">
        <f>SUM(E25:E28)</f>
        <v>13</v>
      </c>
      <c r="F29" s="319">
        <f t="shared" ref="F29:K29" si="6">SUM(F25:F28)</f>
        <v>8</v>
      </c>
      <c r="G29" s="319">
        <f t="shared" si="6"/>
        <v>5</v>
      </c>
      <c r="H29" s="319">
        <f t="shared" si="6"/>
        <v>0</v>
      </c>
      <c r="I29" s="319">
        <f t="shared" si="6"/>
        <v>3</v>
      </c>
      <c r="J29" s="319"/>
      <c r="K29" s="319">
        <f t="shared" si="6"/>
        <v>3</v>
      </c>
      <c r="L29" s="319"/>
    </row>
    <row r="30" spans="2:15" ht="13.9" customHeight="1" x14ac:dyDescent="0.2">
      <c r="B30" s="464"/>
      <c r="C30" s="507" t="s">
        <v>1485</v>
      </c>
      <c r="D30" s="97" t="s">
        <v>91</v>
      </c>
      <c r="E30" s="192">
        <f>SUM(F30:H30)</f>
        <v>14</v>
      </c>
      <c r="F30" s="192">
        <v>10</v>
      </c>
      <c r="G30" s="192">
        <v>4</v>
      </c>
      <c r="H30" s="192">
        <v>0</v>
      </c>
      <c r="I30" s="192">
        <v>1</v>
      </c>
      <c r="J30" s="198">
        <f>E30/I30</f>
        <v>14</v>
      </c>
      <c r="K30" s="198">
        <v>1</v>
      </c>
      <c r="L30" s="198">
        <f>E30/K30</f>
        <v>14</v>
      </c>
    </row>
    <row r="31" spans="2:15" x14ac:dyDescent="0.2">
      <c r="B31" s="464"/>
      <c r="C31" s="508"/>
      <c r="D31" s="97" t="s">
        <v>92</v>
      </c>
      <c r="E31" s="192">
        <f>SUM(F31:H31)</f>
        <v>15</v>
      </c>
      <c r="F31" s="192">
        <v>10</v>
      </c>
      <c r="G31" s="192">
        <v>5</v>
      </c>
      <c r="H31" s="192">
        <v>0</v>
      </c>
      <c r="I31" s="192">
        <v>1</v>
      </c>
      <c r="J31" s="198">
        <f>E31/I31</f>
        <v>15</v>
      </c>
      <c r="K31" s="198">
        <v>1</v>
      </c>
      <c r="L31" s="198">
        <f>E31/K31</f>
        <v>15</v>
      </c>
    </row>
    <row r="32" spans="2:15" x14ac:dyDescent="0.2">
      <c r="B32" s="464"/>
      <c r="C32" s="508"/>
      <c r="D32" s="97" t="s">
        <v>93</v>
      </c>
      <c r="E32" s="192">
        <f>SUM(F32:H32)</f>
        <v>9</v>
      </c>
      <c r="F32" s="192">
        <v>6</v>
      </c>
      <c r="G32" s="192">
        <v>3</v>
      </c>
      <c r="H32" s="192">
        <v>0</v>
      </c>
      <c r="I32" s="192">
        <v>1</v>
      </c>
      <c r="J32" s="198">
        <f>E32/I32</f>
        <v>9</v>
      </c>
      <c r="K32" s="198">
        <v>1</v>
      </c>
      <c r="L32" s="198">
        <f>E32/K32</f>
        <v>9</v>
      </c>
    </row>
    <row r="33" spans="2:12" x14ac:dyDescent="0.2">
      <c r="B33" s="464"/>
      <c r="C33" s="508"/>
      <c r="D33" s="97" t="s">
        <v>211</v>
      </c>
      <c r="E33" s="192">
        <f>SUM(F33:H33)</f>
        <v>2</v>
      </c>
      <c r="F33" s="192"/>
      <c r="G33" s="192">
        <v>2</v>
      </c>
      <c r="H33" s="192">
        <v>0</v>
      </c>
      <c r="I33" s="192">
        <v>0</v>
      </c>
      <c r="J33" s="198"/>
      <c r="K33" s="198"/>
      <c r="L33" s="198"/>
    </row>
    <row r="34" spans="2:12" x14ac:dyDescent="0.2">
      <c r="B34" s="464"/>
      <c r="C34" s="498"/>
      <c r="D34" s="84" t="s">
        <v>19</v>
      </c>
      <c r="E34" s="209">
        <f>SUM(E30:E33)</f>
        <v>40</v>
      </c>
      <c r="F34" s="319">
        <f t="shared" ref="F34:K34" si="7">SUM(F30:F33)</f>
        <v>26</v>
      </c>
      <c r="G34" s="319">
        <f t="shared" si="7"/>
        <v>14</v>
      </c>
      <c r="H34" s="319">
        <f t="shared" si="7"/>
        <v>0</v>
      </c>
      <c r="I34" s="319">
        <f t="shared" si="7"/>
        <v>3</v>
      </c>
      <c r="J34" s="319"/>
      <c r="K34" s="319">
        <f t="shared" si="7"/>
        <v>3</v>
      </c>
      <c r="L34" s="319"/>
    </row>
    <row r="35" spans="2:12" x14ac:dyDescent="0.2">
      <c r="B35" s="464"/>
      <c r="C35" s="59" t="s">
        <v>182</v>
      </c>
      <c r="D35" s="86"/>
      <c r="E35" s="112">
        <f>SUM(E11,E17,E24,E29,E34)</f>
        <v>279</v>
      </c>
      <c r="F35" s="178">
        <f>SUM(F11,F17,F24,F29,F34)</f>
        <v>146</v>
      </c>
      <c r="G35" s="178">
        <f>SUM(G11,G17,G24,G29,G34)</f>
        <v>120</v>
      </c>
      <c r="H35" s="178">
        <f>SUM(H11,H17,H24,H29,H34)</f>
        <v>13</v>
      </c>
      <c r="I35" s="178">
        <f>SUM(I11,I17,I24,I29,I34)</f>
        <v>17</v>
      </c>
      <c r="J35" s="178"/>
      <c r="K35" s="178">
        <f>SUM(K11,K17,K24,K29,K34)</f>
        <v>22</v>
      </c>
      <c r="L35" s="178"/>
    </row>
    <row r="36" spans="2:12" x14ac:dyDescent="0.2">
      <c r="B36" s="464"/>
      <c r="C36" s="509" t="s">
        <v>179</v>
      </c>
      <c r="D36" s="164" t="s">
        <v>91</v>
      </c>
      <c r="E36" s="192">
        <f>SUM(F36:H36)</f>
        <v>0</v>
      </c>
      <c r="F36" s="198">
        <v>0</v>
      </c>
      <c r="G36" s="198">
        <v>0</v>
      </c>
      <c r="H36" s="198">
        <v>0</v>
      </c>
      <c r="I36" s="198">
        <v>0</v>
      </c>
      <c r="J36" s="198"/>
      <c r="K36" s="198"/>
      <c r="L36" s="198"/>
    </row>
    <row r="37" spans="2:12" x14ac:dyDescent="0.2">
      <c r="B37" s="464"/>
      <c r="C37" s="509"/>
      <c r="D37" s="164" t="s">
        <v>92</v>
      </c>
      <c r="E37" s="192">
        <f>SUM(F37:H37)</f>
        <v>7</v>
      </c>
      <c r="F37" s="198">
        <v>4</v>
      </c>
      <c r="G37" s="198">
        <v>3</v>
      </c>
      <c r="H37" s="198">
        <v>0</v>
      </c>
      <c r="I37" s="198">
        <v>1</v>
      </c>
      <c r="J37" s="198">
        <f>E37/I37</f>
        <v>7</v>
      </c>
      <c r="K37" s="198">
        <v>1</v>
      </c>
      <c r="L37" s="198">
        <f>E37/K37</f>
        <v>7</v>
      </c>
    </row>
    <row r="38" spans="2:12" x14ac:dyDescent="0.2">
      <c r="B38" s="464"/>
      <c r="C38" s="509"/>
      <c r="D38" s="164" t="s">
        <v>213</v>
      </c>
      <c r="E38" s="192">
        <f>SUM(F38:H38)</f>
        <v>2</v>
      </c>
      <c r="F38" s="198">
        <v>0</v>
      </c>
      <c r="G38" s="198">
        <v>0</v>
      </c>
      <c r="H38" s="198">
        <v>2</v>
      </c>
      <c r="I38" s="198">
        <v>0</v>
      </c>
      <c r="J38" s="198"/>
      <c r="K38" s="198"/>
      <c r="L38" s="198"/>
    </row>
    <row r="39" spans="2:12" x14ac:dyDescent="0.2">
      <c r="B39" s="464"/>
      <c r="C39" s="509"/>
      <c r="D39" s="84" t="s">
        <v>19</v>
      </c>
      <c r="E39" s="209">
        <f>SUM(E36:E38)</f>
        <v>9</v>
      </c>
      <c r="F39" s="319">
        <f t="shared" ref="F39:K39" si="8">SUM(F36:F38)</f>
        <v>4</v>
      </c>
      <c r="G39" s="319">
        <f t="shared" si="8"/>
        <v>3</v>
      </c>
      <c r="H39" s="319">
        <f t="shared" si="8"/>
        <v>2</v>
      </c>
      <c r="I39" s="319">
        <f t="shared" si="8"/>
        <v>1</v>
      </c>
      <c r="J39" s="319"/>
      <c r="K39" s="319">
        <f t="shared" si="8"/>
        <v>1</v>
      </c>
      <c r="L39" s="319"/>
    </row>
    <row r="40" spans="2:12" s="190" customFormat="1" x14ac:dyDescent="0.2">
      <c r="B40" s="464"/>
      <c r="C40" s="509" t="s">
        <v>1791</v>
      </c>
      <c r="D40" s="390" t="s">
        <v>91</v>
      </c>
      <c r="E40" s="192">
        <f>SUM(F40:H40)</f>
        <v>13</v>
      </c>
      <c r="F40" s="198">
        <v>8</v>
      </c>
      <c r="G40" s="198">
        <v>5</v>
      </c>
      <c r="H40" s="198">
        <v>0</v>
      </c>
      <c r="I40" s="198">
        <v>1</v>
      </c>
      <c r="J40" s="198">
        <f>E40/I40</f>
        <v>13</v>
      </c>
      <c r="K40" s="198">
        <v>1</v>
      </c>
      <c r="L40" s="198">
        <f>E40/K40</f>
        <v>13</v>
      </c>
    </row>
    <row r="41" spans="2:12" s="190" customFormat="1" x14ac:dyDescent="0.2">
      <c r="B41" s="464"/>
      <c r="C41" s="509"/>
      <c r="D41" s="390" t="s">
        <v>92</v>
      </c>
      <c r="E41" s="192">
        <f>SUM(F41:H41)</f>
        <v>0</v>
      </c>
      <c r="F41" s="198">
        <v>0</v>
      </c>
      <c r="G41" s="198">
        <v>0</v>
      </c>
      <c r="H41" s="198">
        <v>0</v>
      </c>
      <c r="I41" s="198">
        <v>0</v>
      </c>
      <c r="J41" s="198"/>
      <c r="K41" s="198"/>
      <c r="L41" s="198"/>
    </row>
    <row r="42" spans="2:12" s="190" customFormat="1" x14ac:dyDescent="0.2">
      <c r="B42" s="464"/>
      <c r="C42" s="509"/>
      <c r="D42" s="390" t="s">
        <v>213</v>
      </c>
      <c r="E42" s="192">
        <f>SUM(F42:H42)</f>
        <v>0</v>
      </c>
      <c r="F42" s="198">
        <v>0</v>
      </c>
      <c r="G42" s="198">
        <v>0</v>
      </c>
      <c r="H42" s="198">
        <v>0</v>
      </c>
      <c r="I42" s="198">
        <v>0</v>
      </c>
      <c r="J42" s="198"/>
      <c r="K42" s="198"/>
      <c r="L42" s="198"/>
    </row>
    <row r="43" spans="2:12" s="190" customFormat="1" x14ac:dyDescent="0.2">
      <c r="B43" s="464"/>
      <c r="C43" s="509"/>
      <c r="D43" s="84" t="s">
        <v>19</v>
      </c>
      <c r="E43" s="389">
        <f>SUM(E40:E42)</f>
        <v>13</v>
      </c>
      <c r="F43" s="389">
        <f>SUM(F40:F42)</f>
        <v>8</v>
      </c>
      <c r="G43" s="389">
        <f>SUM(G40:G42)</f>
        <v>5</v>
      </c>
      <c r="H43" s="389">
        <f>SUM(H40:H42)</f>
        <v>0</v>
      </c>
      <c r="I43" s="389">
        <f>SUM(I40:I42)</f>
        <v>1</v>
      </c>
      <c r="J43" s="389"/>
      <c r="K43" s="389">
        <f>SUM(K40:K42)</f>
        <v>1</v>
      </c>
      <c r="L43" s="389"/>
    </row>
    <row r="44" spans="2:12" x14ac:dyDescent="0.2">
      <c r="B44" s="464"/>
      <c r="C44" s="502" t="s">
        <v>180</v>
      </c>
      <c r="D44" s="83" t="s">
        <v>91</v>
      </c>
      <c r="E44" s="192">
        <f>SUM(F44:H44)</f>
        <v>8</v>
      </c>
      <c r="F44" s="186">
        <v>8</v>
      </c>
      <c r="G44" s="186">
        <v>0</v>
      </c>
      <c r="H44" s="186">
        <v>0</v>
      </c>
      <c r="I44" s="186">
        <v>1</v>
      </c>
      <c r="J44" s="198">
        <f>E44/I44</f>
        <v>8</v>
      </c>
      <c r="K44" s="198">
        <v>1</v>
      </c>
      <c r="L44" s="198">
        <f>E44/K44</f>
        <v>8</v>
      </c>
    </row>
    <row r="45" spans="2:12" x14ac:dyDescent="0.2">
      <c r="B45" s="464"/>
      <c r="C45" s="503"/>
      <c r="D45" s="83" t="s">
        <v>92</v>
      </c>
      <c r="E45" s="192">
        <f>SUM(F45:H45)</f>
        <v>8</v>
      </c>
      <c r="F45" s="186">
        <v>5</v>
      </c>
      <c r="G45" s="186">
        <v>3</v>
      </c>
      <c r="H45" s="186">
        <v>0</v>
      </c>
      <c r="I45" s="186">
        <v>1</v>
      </c>
      <c r="J45" s="198">
        <f>E45/I45</f>
        <v>8</v>
      </c>
      <c r="K45" s="198">
        <v>1</v>
      </c>
      <c r="L45" s="198">
        <f>E45/K45</f>
        <v>8</v>
      </c>
    </row>
    <row r="46" spans="2:12" x14ac:dyDescent="0.2">
      <c r="B46" s="464"/>
      <c r="C46" s="503"/>
      <c r="D46" s="83" t="s">
        <v>213</v>
      </c>
      <c r="E46" s="192">
        <f>SUM(F46:H46)</f>
        <v>2</v>
      </c>
      <c r="F46" s="186"/>
      <c r="G46" s="186">
        <v>2</v>
      </c>
      <c r="H46" s="186">
        <v>0</v>
      </c>
      <c r="I46" s="186">
        <v>0</v>
      </c>
      <c r="J46" s="198"/>
      <c r="K46" s="198"/>
      <c r="L46" s="198"/>
    </row>
    <row r="47" spans="2:12" x14ac:dyDescent="0.2">
      <c r="B47" s="464"/>
      <c r="C47" s="504"/>
      <c r="D47" s="84" t="s">
        <v>19</v>
      </c>
      <c r="E47" s="209">
        <f>SUM(E44:E46)</f>
        <v>18</v>
      </c>
      <c r="F47" s="319">
        <f t="shared" ref="F47:K47" si="9">SUM(F44:F46)</f>
        <v>13</v>
      </c>
      <c r="G47" s="319">
        <f t="shared" si="9"/>
        <v>5</v>
      </c>
      <c r="H47" s="319">
        <f t="shared" si="9"/>
        <v>0</v>
      </c>
      <c r="I47" s="319">
        <f t="shared" si="9"/>
        <v>2</v>
      </c>
      <c r="J47" s="319"/>
      <c r="K47" s="319">
        <f t="shared" si="9"/>
        <v>2</v>
      </c>
      <c r="L47" s="319"/>
    </row>
    <row r="48" spans="2:12" ht="14.25" customHeight="1" x14ac:dyDescent="0.2">
      <c r="B48" s="464"/>
      <c r="C48" s="502" t="s">
        <v>731</v>
      </c>
      <c r="D48" s="97" t="s">
        <v>91</v>
      </c>
      <c r="E48" s="192">
        <f>SUM(F48:H48)</f>
        <v>5</v>
      </c>
      <c r="F48" s="186">
        <v>5</v>
      </c>
      <c r="G48" s="186">
        <v>0</v>
      </c>
      <c r="H48" s="192">
        <v>0</v>
      </c>
      <c r="I48" s="192">
        <v>1</v>
      </c>
      <c r="J48" s="198">
        <f>E48/I48</f>
        <v>5</v>
      </c>
      <c r="K48" s="198">
        <v>1</v>
      </c>
      <c r="L48" s="198">
        <f>E48/K48</f>
        <v>5</v>
      </c>
    </row>
    <row r="49" spans="2:12" ht="14.25" customHeight="1" x14ac:dyDescent="0.2">
      <c r="B49" s="464"/>
      <c r="C49" s="505"/>
      <c r="D49" s="99" t="s">
        <v>92</v>
      </c>
      <c r="E49" s="192">
        <f>SUM(F49:H49)</f>
        <v>4</v>
      </c>
      <c r="F49" s="186">
        <v>3</v>
      </c>
      <c r="G49" s="186">
        <v>1</v>
      </c>
      <c r="H49" s="192">
        <v>0</v>
      </c>
      <c r="I49" s="192">
        <v>1</v>
      </c>
      <c r="J49" s="198">
        <f>E49/I49</f>
        <v>4</v>
      </c>
      <c r="K49" s="198">
        <v>1</v>
      </c>
      <c r="L49" s="198">
        <f>E49/K49</f>
        <v>4</v>
      </c>
    </row>
    <row r="50" spans="2:12" s="102" customFormat="1" ht="14.25" customHeight="1" x14ac:dyDescent="0.2">
      <c r="B50" s="464"/>
      <c r="C50" s="505"/>
      <c r="D50" s="162" t="s">
        <v>213</v>
      </c>
      <c r="E50" s="192">
        <f>SUM(F50:H50)</f>
        <v>0</v>
      </c>
      <c r="F50" s="186">
        <v>0</v>
      </c>
      <c r="G50" s="186">
        <v>0</v>
      </c>
      <c r="H50" s="192">
        <v>0</v>
      </c>
      <c r="I50" s="192">
        <v>0</v>
      </c>
      <c r="J50" s="198"/>
      <c r="K50" s="198"/>
      <c r="L50" s="198"/>
    </row>
    <row r="51" spans="2:12" ht="14.25" customHeight="1" x14ac:dyDescent="0.2">
      <c r="B51" s="464"/>
      <c r="C51" s="503"/>
      <c r="D51" s="84" t="s">
        <v>19</v>
      </c>
      <c r="E51" s="209">
        <f>SUM(E48:E50)</f>
        <v>9</v>
      </c>
      <c r="F51" s="319">
        <f t="shared" ref="F51:K51" si="10">SUM(F48:F50)</f>
        <v>8</v>
      </c>
      <c r="G51" s="319">
        <f t="shared" si="10"/>
        <v>1</v>
      </c>
      <c r="H51" s="319">
        <f t="shared" si="10"/>
        <v>0</v>
      </c>
      <c r="I51" s="319">
        <f t="shared" si="10"/>
        <v>2</v>
      </c>
      <c r="J51" s="319"/>
      <c r="K51" s="319">
        <f t="shared" si="10"/>
        <v>2</v>
      </c>
      <c r="L51" s="319"/>
    </row>
    <row r="52" spans="2:12" s="102" customFormat="1" ht="14.25" customHeight="1" x14ac:dyDescent="0.2">
      <c r="B52" s="464"/>
      <c r="C52" s="502" t="s">
        <v>1564</v>
      </c>
      <c r="D52" s="211" t="s">
        <v>91</v>
      </c>
      <c r="E52" s="192">
        <f>SUM(F52:H52)</f>
        <v>12</v>
      </c>
      <c r="F52" s="198">
        <v>10</v>
      </c>
      <c r="G52" s="198">
        <v>2</v>
      </c>
      <c r="H52" s="198">
        <v>0</v>
      </c>
      <c r="I52" s="198">
        <v>1</v>
      </c>
      <c r="J52" s="198">
        <f>E52/I52</f>
        <v>12</v>
      </c>
      <c r="K52" s="198">
        <v>1</v>
      </c>
      <c r="L52" s="198">
        <f>E52/K52</f>
        <v>12</v>
      </c>
    </row>
    <row r="53" spans="2:12" s="190" customFormat="1" ht="14.25" customHeight="1" x14ac:dyDescent="0.2">
      <c r="B53" s="464"/>
      <c r="C53" s="505"/>
      <c r="D53" s="211" t="s">
        <v>1575</v>
      </c>
      <c r="E53" s="192">
        <f>SUM(F53:H53)</f>
        <v>0</v>
      </c>
      <c r="F53" s="198">
        <v>0</v>
      </c>
      <c r="G53" s="198">
        <v>0</v>
      </c>
      <c r="H53" s="198">
        <v>0</v>
      </c>
      <c r="I53" s="198">
        <v>0</v>
      </c>
      <c r="J53" s="198">
        <v>0</v>
      </c>
      <c r="K53" s="198">
        <v>0</v>
      </c>
      <c r="L53" s="198">
        <v>0</v>
      </c>
    </row>
    <row r="54" spans="2:12" s="102" customFormat="1" ht="14.25" customHeight="1" x14ac:dyDescent="0.2">
      <c r="B54" s="464"/>
      <c r="C54" s="505"/>
      <c r="D54" s="84" t="s">
        <v>19</v>
      </c>
      <c r="E54" s="319">
        <f>SUM(E52:E53)</f>
        <v>12</v>
      </c>
      <c r="F54" s="319">
        <f t="shared" ref="F54:K54" si="11">SUM(F52:F53)</f>
        <v>10</v>
      </c>
      <c r="G54" s="319">
        <f t="shared" si="11"/>
        <v>2</v>
      </c>
      <c r="H54" s="319">
        <f t="shared" si="11"/>
        <v>0</v>
      </c>
      <c r="I54" s="319">
        <f t="shared" si="11"/>
        <v>1</v>
      </c>
      <c r="J54" s="319"/>
      <c r="K54" s="319">
        <f t="shared" si="11"/>
        <v>1</v>
      </c>
      <c r="L54" s="319"/>
    </row>
    <row r="55" spans="2:12" x14ac:dyDescent="0.2">
      <c r="B55" s="464"/>
      <c r="C55" s="47" t="s">
        <v>138</v>
      </c>
      <c r="D55" s="86"/>
      <c r="E55" s="112">
        <f>SUM(E39,E47,E51,E54,E43)</f>
        <v>61</v>
      </c>
      <c r="F55" s="160">
        <f>SUM(F39,F47,F51)</f>
        <v>25</v>
      </c>
      <c r="G55" s="160">
        <f>SUM(G39,G47,G51)</f>
        <v>9</v>
      </c>
      <c r="H55" s="160">
        <f>SUM(H39,H47,H51)</f>
        <v>2</v>
      </c>
      <c r="I55" s="160">
        <f>SUM(I39,I47,I51)</f>
        <v>5</v>
      </c>
      <c r="J55" s="160"/>
      <c r="K55" s="160">
        <f>SUM(K39,K47,K51)</f>
        <v>5</v>
      </c>
      <c r="L55" s="160"/>
    </row>
    <row r="56" spans="2:12" x14ac:dyDescent="0.2">
      <c r="B56" s="464"/>
      <c r="C56" s="506" t="s">
        <v>96</v>
      </c>
      <c r="D56" s="506"/>
      <c r="E56" s="112">
        <f>E35+E55</f>
        <v>340</v>
      </c>
      <c r="F56" s="160">
        <f>F35+F55</f>
        <v>171</v>
      </c>
      <c r="G56" s="160">
        <f>G35+G55</f>
        <v>129</v>
      </c>
      <c r="H56" s="160">
        <f>H35+H55</f>
        <v>15</v>
      </c>
      <c r="I56" s="160">
        <f>I35+I55</f>
        <v>22</v>
      </c>
      <c r="J56" s="160"/>
      <c r="K56" s="160">
        <f>K35+K55</f>
        <v>27</v>
      </c>
      <c r="L56" s="160"/>
    </row>
  </sheetData>
  <mergeCells count="24">
    <mergeCell ref="C44:C47"/>
    <mergeCell ref="C48:C51"/>
    <mergeCell ref="C25:C29"/>
    <mergeCell ref="C56:D56"/>
    <mergeCell ref="C52:C54"/>
    <mergeCell ref="C30:C34"/>
    <mergeCell ref="C36:C39"/>
    <mergeCell ref="C40:C43"/>
    <mergeCell ref="B3:L3"/>
    <mergeCell ref="B4:B6"/>
    <mergeCell ref="C18:C24"/>
    <mergeCell ref="D4:D6"/>
    <mergeCell ref="E4:H4"/>
    <mergeCell ref="I4:L4"/>
    <mergeCell ref="E5:E6"/>
    <mergeCell ref="F5:F6"/>
    <mergeCell ref="G5:G6"/>
    <mergeCell ref="H5:H6"/>
    <mergeCell ref="I5:J5"/>
    <mergeCell ref="K5:L5"/>
    <mergeCell ref="C4:C6"/>
    <mergeCell ref="C7:C11"/>
    <mergeCell ref="C12:C17"/>
    <mergeCell ref="B7:B56"/>
  </mergeCells>
  <pageMargins left="0.7" right="0.7" top="0.75" bottom="0.75" header="0.3" footer="0.3"/>
  <pageSetup orientation="landscape"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AA27"/>
  <sheetViews>
    <sheetView zoomScale="80" zoomScaleNormal="80" workbookViewId="0">
      <selection activeCell="A10" sqref="A10:XFD10"/>
    </sheetView>
  </sheetViews>
  <sheetFormatPr defaultColWidth="9.140625" defaultRowHeight="14.25" x14ac:dyDescent="0.2"/>
  <cols>
    <col min="1" max="1" width="9.140625" style="1"/>
    <col min="2" max="2" width="13.28515625" style="1" customWidth="1"/>
    <col min="3" max="3" width="31.140625" style="1" customWidth="1"/>
    <col min="4" max="4" width="7.5703125" style="1" customWidth="1"/>
    <col min="5" max="5" width="8.140625" style="1" customWidth="1"/>
    <col min="6" max="6" width="7.85546875" style="1" customWidth="1"/>
    <col min="7" max="7" width="6" style="1" customWidth="1"/>
    <col min="8" max="8" width="7.5703125" style="1" customWidth="1"/>
    <col min="9" max="9" width="8.140625" style="1" customWidth="1"/>
    <col min="10" max="10" width="5.85546875" style="1" customWidth="1"/>
    <col min="11" max="11" width="6.140625" style="1" customWidth="1"/>
    <col min="12" max="12" width="6" style="1" customWidth="1"/>
    <col min="13" max="13" width="7.140625" style="1" customWidth="1"/>
    <col min="14" max="14" width="6.28515625" style="1" customWidth="1"/>
    <col min="15" max="15" width="6.5703125" style="1" customWidth="1"/>
    <col min="16" max="17" width="6.7109375" style="1" customWidth="1"/>
    <col min="18" max="18" width="6.85546875" style="1" customWidth="1"/>
    <col min="19" max="19" width="7.140625" style="1" customWidth="1"/>
    <col min="20" max="20" width="7.7109375" style="1" customWidth="1"/>
    <col min="21" max="21" width="8.140625" style="1" customWidth="1"/>
    <col min="22" max="16384" width="9.140625" style="1"/>
  </cols>
  <sheetData>
    <row r="4" spans="2:27" ht="48.75" customHeight="1" x14ac:dyDescent="0.2">
      <c r="C4" s="463" t="s">
        <v>1778</v>
      </c>
      <c r="D4" s="463"/>
      <c r="E4" s="463"/>
      <c r="F4" s="463"/>
      <c r="G4" s="463"/>
      <c r="H4" s="463"/>
      <c r="I4" s="463"/>
      <c r="J4" s="463"/>
      <c r="K4" s="463"/>
      <c r="L4" s="463"/>
      <c r="M4" s="463"/>
      <c r="N4" s="463"/>
      <c r="O4" s="463"/>
      <c r="P4" s="463"/>
      <c r="Q4" s="463"/>
      <c r="R4" s="463"/>
      <c r="S4" s="463"/>
      <c r="T4" s="463"/>
      <c r="U4" s="463"/>
    </row>
    <row r="5" spans="2:27" ht="32.25" customHeight="1" x14ac:dyDescent="0.2">
      <c r="B5" s="510" t="s">
        <v>0</v>
      </c>
      <c r="C5" s="513" t="s">
        <v>32</v>
      </c>
      <c r="D5" s="426" t="s">
        <v>91</v>
      </c>
      <c r="E5" s="426"/>
      <c r="F5" s="426"/>
      <c r="G5" s="426" t="s">
        <v>92</v>
      </c>
      <c r="H5" s="426"/>
      <c r="I5" s="426"/>
      <c r="J5" s="426" t="s">
        <v>93</v>
      </c>
      <c r="K5" s="426"/>
      <c r="L5" s="426"/>
      <c r="M5" s="426" t="s">
        <v>94</v>
      </c>
      <c r="N5" s="426"/>
      <c r="O5" s="426"/>
      <c r="P5" s="426" t="s">
        <v>99</v>
      </c>
      <c r="Q5" s="426"/>
      <c r="R5" s="426"/>
      <c r="S5" s="426" t="s">
        <v>19</v>
      </c>
      <c r="T5" s="426"/>
      <c r="U5" s="426"/>
    </row>
    <row r="6" spans="2:27" x14ac:dyDescent="0.2">
      <c r="B6" s="510"/>
      <c r="C6" s="514"/>
      <c r="D6" s="16" t="s">
        <v>91</v>
      </c>
      <c r="E6" s="16" t="s">
        <v>100</v>
      </c>
      <c r="F6" s="16" t="s">
        <v>101</v>
      </c>
      <c r="G6" s="16" t="s">
        <v>91</v>
      </c>
      <c r="H6" s="16" t="s">
        <v>100</v>
      </c>
      <c r="I6" s="16" t="s">
        <v>101</v>
      </c>
      <c r="J6" s="16" t="s">
        <v>91</v>
      </c>
      <c r="K6" s="16" t="s">
        <v>100</v>
      </c>
      <c r="L6" s="16" t="s">
        <v>101</v>
      </c>
      <c r="M6" s="16" t="s">
        <v>91</v>
      </c>
      <c r="N6" s="16" t="s">
        <v>100</v>
      </c>
      <c r="O6" s="16" t="s">
        <v>101</v>
      </c>
      <c r="P6" s="16" t="s">
        <v>91</v>
      </c>
      <c r="Q6" s="16" t="s">
        <v>100</v>
      </c>
      <c r="R6" s="16" t="s">
        <v>7</v>
      </c>
      <c r="S6" s="16" t="s">
        <v>91</v>
      </c>
      <c r="T6" s="16" t="s">
        <v>100</v>
      </c>
      <c r="U6" s="16" t="s">
        <v>216</v>
      </c>
      <c r="W6" s="1" t="s">
        <v>221</v>
      </c>
      <c r="X6" s="1" t="s">
        <v>222</v>
      </c>
      <c r="Y6" s="1" t="s">
        <v>223</v>
      </c>
      <c r="Z6" s="1" t="s">
        <v>224</v>
      </c>
    </row>
    <row r="7" spans="2:27" ht="31.5" customHeight="1" x14ac:dyDescent="0.2">
      <c r="B7" s="511" t="s">
        <v>34</v>
      </c>
      <c r="C7" s="19" t="s">
        <v>95</v>
      </c>
      <c r="D7" s="192">
        <v>16</v>
      </c>
      <c r="E7" s="192">
        <v>4</v>
      </c>
      <c r="F7" s="192">
        <v>10</v>
      </c>
      <c r="G7" s="192">
        <v>16</v>
      </c>
      <c r="H7" s="192">
        <v>9</v>
      </c>
      <c r="I7" s="192">
        <v>7</v>
      </c>
      <c r="J7" s="192">
        <v>12</v>
      </c>
      <c r="K7" s="192">
        <v>0</v>
      </c>
      <c r="L7" s="192">
        <v>11</v>
      </c>
      <c r="M7" s="192"/>
      <c r="N7" s="192"/>
      <c r="O7" s="192"/>
      <c r="P7" s="192">
        <v>1</v>
      </c>
      <c r="Q7" s="198">
        <v>0</v>
      </c>
      <c r="R7" s="192">
        <v>0</v>
      </c>
      <c r="S7" s="192">
        <f>D7+G7+J7+M7+P7</f>
        <v>45</v>
      </c>
      <c r="T7" s="192">
        <f t="shared" ref="T7:U11" si="0">E7+H7+K7+Q7</f>
        <v>13</v>
      </c>
      <c r="U7" s="192">
        <f t="shared" si="0"/>
        <v>28</v>
      </c>
      <c r="W7" s="64">
        <f>((SUM(E7:F7))*100)/D7</f>
        <v>87.5</v>
      </c>
      <c r="X7" s="64">
        <f t="shared" ref="X7:X13" si="1">(SUM(H7:I7))*100/G7</f>
        <v>100</v>
      </c>
      <c r="Y7" s="64">
        <f t="shared" ref="Y7:Y12" si="2">(SUM(K7:L7))*100/J7</f>
        <v>91.666666666666671</v>
      </c>
      <c r="Z7" s="64"/>
    </row>
    <row r="8" spans="2:27" ht="17.25" customHeight="1" x14ac:dyDescent="0.2">
      <c r="B8" s="512"/>
      <c r="C8" s="19" t="s">
        <v>10</v>
      </c>
      <c r="D8" s="192">
        <v>35</v>
      </c>
      <c r="E8" s="192">
        <v>15</v>
      </c>
      <c r="F8" s="192">
        <v>14</v>
      </c>
      <c r="G8" s="192">
        <v>27</v>
      </c>
      <c r="H8" s="192">
        <v>15</v>
      </c>
      <c r="I8" s="192">
        <v>10</v>
      </c>
      <c r="J8" s="192">
        <v>32</v>
      </c>
      <c r="K8" s="192">
        <v>18</v>
      </c>
      <c r="L8" s="192">
        <v>12</v>
      </c>
      <c r="M8" s="192">
        <v>12</v>
      </c>
      <c r="N8" s="192">
        <v>2</v>
      </c>
      <c r="O8" s="192">
        <v>10</v>
      </c>
      <c r="P8" s="192">
        <v>4</v>
      </c>
      <c r="Q8" s="198">
        <v>3</v>
      </c>
      <c r="R8" s="192">
        <v>1</v>
      </c>
      <c r="S8" s="192">
        <f>D8+G8+J8+M8+P8</f>
        <v>110</v>
      </c>
      <c r="T8" s="192">
        <f t="shared" si="0"/>
        <v>51</v>
      </c>
      <c r="U8" s="192">
        <f t="shared" si="0"/>
        <v>37</v>
      </c>
      <c r="W8" s="64">
        <f>((SUM(E8:F8))*100)/D8</f>
        <v>82.857142857142861</v>
      </c>
      <c r="X8" s="64">
        <f t="shared" si="1"/>
        <v>92.592592592592595</v>
      </c>
      <c r="Y8" s="64">
        <f t="shared" si="2"/>
        <v>93.75</v>
      </c>
      <c r="Z8" s="64">
        <f>(SUM(N8:O8))*100/M8</f>
        <v>100</v>
      </c>
    </row>
    <row r="9" spans="2:27" ht="28.5" x14ac:dyDescent="0.2">
      <c r="B9" s="512"/>
      <c r="C9" s="19" t="s">
        <v>8</v>
      </c>
      <c r="D9" s="192">
        <v>20</v>
      </c>
      <c r="E9" s="192">
        <v>3</v>
      </c>
      <c r="F9" s="192">
        <v>16</v>
      </c>
      <c r="G9" s="192">
        <v>20</v>
      </c>
      <c r="H9" s="192">
        <v>5</v>
      </c>
      <c r="I9" s="192">
        <v>14</v>
      </c>
      <c r="J9" s="192">
        <v>24</v>
      </c>
      <c r="K9" s="192">
        <v>3</v>
      </c>
      <c r="L9" s="192">
        <v>20</v>
      </c>
      <c r="M9" s="192"/>
      <c r="N9" s="192"/>
      <c r="O9" s="192"/>
      <c r="P9" s="192">
        <v>4</v>
      </c>
      <c r="Q9" s="192">
        <v>3</v>
      </c>
      <c r="R9" s="192">
        <v>1</v>
      </c>
      <c r="S9" s="192">
        <f>D9+G9+J9+P9</f>
        <v>68</v>
      </c>
      <c r="T9" s="192">
        <f t="shared" si="0"/>
        <v>14</v>
      </c>
      <c r="U9" s="192">
        <f t="shared" si="0"/>
        <v>51</v>
      </c>
      <c r="W9" s="64">
        <f t="shared" ref="W9:W17" si="3">(SUM(E9:F9))*100/D9</f>
        <v>95</v>
      </c>
      <c r="X9" s="64">
        <f t="shared" si="1"/>
        <v>95</v>
      </c>
      <c r="Y9" s="64">
        <f t="shared" si="2"/>
        <v>95.833333333333329</v>
      </c>
      <c r="Z9" s="64"/>
    </row>
    <row r="10" spans="2:27" ht="15" customHeight="1" x14ac:dyDescent="0.2">
      <c r="B10" s="512"/>
      <c r="C10" s="19" t="s">
        <v>21</v>
      </c>
      <c r="D10" s="214">
        <v>10</v>
      </c>
      <c r="E10" s="214">
        <v>3</v>
      </c>
      <c r="F10" s="214">
        <v>5</v>
      </c>
      <c r="G10" s="214">
        <v>1</v>
      </c>
      <c r="H10" s="214">
        <v>0</v>
      </c>
      <c r="I10" s="214">
        <v>1</v>
      </c>
      <c r="J10" s="214">
        <v>6</v>
      </c>
      <c r="K10" s="214">
        <v>0</v>
      </c>
      <c r="L10" s="214">
        <v>6</v>
      </c>
      <c r="M10" s="214"/>
      <c r="N10" s="214"/>
      <c r="O10" s="214"/>
      <c r="P10" s="214">
        <v>0</v>
      </c>
      <c r="Q10" s="214">
        <v>0</v>
      </c>
      <c r="R10" s="214">
        <v>0</v>
      </c>
      <c r="S10" s="214">
        <f>D10+G10+J10+P10</f>
        <v>17</v>
      </c>
      <c r="T10" s="214">
        <f t="shared" si="0"/>
        <v>3</v>
      </c>
      <c r="U10" s="214">
        <f t="shared" si="0"/>
        <v>12</v>
      </c>
      <c r="W10" s="64">
        <f t="shared" si="3"/>
        <v>80</v>
      </c>
      <c r="X10" s="64">
        <f t="shared" si="1"/>
        <v>100</v>
      </c>
      <c r="Y10" s="64">
        <f t="shared" si="2"/>
        <v>100</v>
      </c>
      <c r="Z10" s="64"/>
    </row>
    <row r="11" spans="2:27" s="102" customFormat="1" x14ac:dyDescent="0.2">
      <c r="B11" s="512"/>
      <c r="C11" s="215" t="s">
        <v>1563</v>
      </c>
      <c r="D11" s="192">
        <v>15</v>
      </c>
      <c r="E11" s="192">
        <v>1</v>
      </c>
      <c r="F11" s="192">
        <v>14</v>
      </c>
      <c r="G11" s="192">
        <v>9</v>
      </c>
      <c r="H11" s="192">
        <v>1</v>
      </c>
      <c r="I11" s="192">
        <v>8</v>
      </c>
      <c r="J11" s="192">
        <v>14</v>
      </c>
      <c r="K11" s="192">
        <v>1</v>
      </c>
      <c r="L11" s="192">
        <v>13</v>
      </c>
      <c r="M11" s="192"/>
      <c r="N11" s="192"/>
      <c r="O11" s="192"/>
      <c r="P11" s="192">
        <v>1</v>
      </c>
      <c r="Q11" s="192">
        <v>0</v>
      </c>
      <c r="R11" s="192">
        <v>0</v>
      </c>
      <c r="S11" s="192">
        <f>D11+G11+J11</f>
        <v>38</v>
      </c>
      <c r="T11" s="192">
        <f t="shared" si="0"/>
        <v>3</v>
      </c>
      <c r="U11" s="192">
        <f t="shared" si="0"/>
        <v>35</v>
      </c>
      <c r="W11" s="64">
        <f t="shared" si="3"/>
        <v>100</v>
      </c>
      <c r="X11" s="64">
        <f t="shared" si="1"/>
        <v>100</v>
      </c>
      <c r="Y11" s="64">
        <f t="shared" si="2"/>
        <v>100</v>
      </c>
      <c r="Z11" s="64"/>
    </row>
    <row r="12" spans="2:27" ht="15" customHeight="1" x14ac:dyDescent="0.2">
      <c r="B12" s="512"/>
      <c r="C12" s="194" t="s">
        <v>182</v>
      </c>
      <c r="D12" s="387">
        <f>SUM(D8:D11)</f>
        <v>80</v>
      </c>
      <c r="E12" s="387">
        <f t="shared" ref="E12:U12" si="4">SUM(E8:E11)</f>
        <v>22</v>
      </c>
      <c r="F12" s="387">
        <f t="shared" si="4"/>
        <v>49</v>
      </c>
      <c r="G12" s="387">
        <f t="shared" si="4"/>
        <v>57</v>
      </c>
      <c r="H12" s="387">
        <f t="shared" si="4"/>
        <v>21</v>
      </c>
      <c r="I12" s="387">
        <f t="shared" si="4"/>
        <v>33</v>
      </c>
      <c r="J12" s="387">
        <f t="shared" si="4"/>
        <v>76</v>
      </c>
      <c r="K12" s="387">
        <f t="shared" si="4"/>
        <v>22</v>
      </c>
      <c r="L12" s="387">
        <f t="shared" si="4"/>
        <v>51</v>
      </c>
      <c r="M12" s="387">
        <f t="shared" si="4"/>
        <v>12</v>
      </c>
      <c r="N12" s="387">
        <f t="shared" si="4"/>
        <v>2</v>
      </c>
      <c r="O12" s="387">
        <f t="shared" si="4"/>
        <v>10</v>
      </c>
      <c r="P12" s="387">
        <f t="shared" si="4"/>
        <v>9</v>
      </c>
      <c r="Q12" s="387">
        <f t="shared" si="4"/>
        <v>6</v>
      </c>
      <c r="R12" s="387">
        <f t="shared" si="4"/>
        <v>2</v>
      </c>
      <c r="S12" s="317">
        <f t="shared" si="4"/>
        <v>233</v>
      </c>
      <c r="T12" s="317">
        <f t="shared" si="4"/>
        <v>71</v>
      </c>
      <c r="U12" s="317">
        <f t="shared" si="4"/>
        <v>135</v>
      </c>
      <c r="W12" s="92">
        <f t="shared" si="3"/>
        <v>88.75</v>
      </c>
      <c r="X12" s="92">
        <f t="shared" si="1"/>
        <v>94.736842105263165</v>
      </c>
      <c r="Y12" s="92">
        <f t="shared" si="2"/>
        <v>96.05263157894737</v>
      </c>
      <c r="Z12" s="92">
        <f>(SUM(N12:O12))*100/M12</f>
        <v>100</v>
      </c>
      <c r="AA12" s="190"/>
    </row>
    <row r="13" spans="2:27" s="271" customFormat="1" ht="28.5" x14ac:dyDescent="0.25">
      <c r="B13" s="512"/>
      <c r="C13" s="392" t="s">
        <v>179</v>
      </c>
      <c r="D13" s="197">
        <v>10</v>
      </c>
      <c r="E13" s="197">
        <v>1</v>
      </c>
      <c r="F13" s="197">
        <v>6</v>
      </c>
      <c r="G13" s="197">
        <v>2</v>
      </c>
      <c r="H13" s="197">
        <v>2</v>
      </c>
      <c r="I13" s="197">
        <v>0</v>
      </c>
      <c r="J13" s="197"/>
      <c r="K13" s="197"/>
      <c r="L13" s="197"/>
      <c r="M13" s="197"/>
      <c r="N13" s="197"/>
      <c r="O13" s="197"/>
      <c r="P13" s="197">
        <v>2</v>
      </c>
      <c r="Q13" s="197">
        <v>0</v>
      </c>
      <c r="R13" s="197">
        <v>2</v>
      </c>
      <c r="S13" s="197">
        <f>D13+G13+J13+M13+P13</f>
        <v>14</v>
      </c>
      <c r="T13" s="197">
        <f t="shared" ref="T13:U16" si="5">E13+H13+K13+Q13</f>
        <v>3</v>
      </c>
      <c r="U13" s="197">
        <f t="shared" si="5"/>
        <v>8</v>
      </c>
      <c r="W13" s="393">
        <f t="shared" si="3"/>
        <v>70</v>
      </c>
      <c r="X13" s="394">
        <f t="shared" si="1"/>
        <v>100</v>
      </c>
      <c r="Y13" s="394"/>
    </row>
    <row r="14" spans="2:27" s="190" customFormat="1" ht="15" customHeight="1" x14ac:dyDescent="0.2">
      <c r="B14" s="512"/>
      <c r="C14" s="193" t="s">
        <v>1566</v>
      </c>
      <c r="D14" s="197">
        <v>11</v>
      </c>
      <c r="E14" s="197">
        <v>0</v>
      </c>
      <c r="F14" s="197">
        <v>10</v>
      </c>
      <c r="G14" s="197"/>
      <c r="H14" s="197"/>
      <c r="I14" s="197"/>
      <c r="J14" s="197"/>
      <c r="K14" s="197"/>
      <c r="L14" s="197"/>
      <c r="M14" s="197"/>
      <c r="N14" s="197"/>
      <c r="O14" s="197"/>
      <c r="P14" s="197">
        <v>1</v>
      </c>
      <c r="Q14" s="197">
        <v>0</v>
      </c>
      <c r="R14" s="197">
        <v>1</v>
      </c>
      <c r="S14" s="192">
        <f>D14+G14+J14+M14+P14</f>
        <v>12</v>
      </c>
      <c r="T14" s="192">
        <f t="shared" si="5"/>
        <v>0</v>
      </c>
      <c r="U14" s="192">
        <f t="shared" si="5"/>
        <v>11</v>
      </c>
      <c r="W14" s="64">
        <f t="shared" si="3"/>
        <v>90.909090909090907</v>
      </c>
      <c r="X14" s="100"/>
      <c r="Y14" s="100"/>
    </row>
    <row r="15" spans="2:27" ht="15" customHeight="1" x14ac:dyDescent="0.2">
      <c r="B15" s="512"/>
      <c r="C15" s="193" t="s">
        <v>180</v>
      </c>
      <c r="D15" s="197">
        <v>13</v>
      </c>
      <c r="E15" s="200">
        <v>5</v>
      </c>
      <c r="F15" s="200">
        <v>4</v>
      </c>
      <c r="G15" s="197">
        <v>4</v>
      </c>
      <c r="H15" s="200">
        <v>2</v>
      </c>
      <c r="I15" s="197">
        <v>2</v>
      </c>
      <c r="J15" s="197"/>
      <c r="K15" s="200"/>
      <c r="L15" s="200"/>
      <c r="M15" s="197"/>
      <c r="N15" s="200"/>
      <c r="O15" s="200"/>
      <c r="P15" s="197">
        <v>2</v>
      </c>
      <c r="Q15" s="200">
        <v>1</v>
      </c>
      <c r="R15" s="200">
        <v>1</v>
      </c>
      <c r="S15" s="192">
        <f>D15+G15+J15+P15</f>
        <v>19</v>
      </c>
      <c r="T15" s="192">
        <f t="shared" si="5"/>
        <v>8</v>
      </c>
      <c r="U15" s="192">
        <f t="shared" si="5"/>
        <v>7</v>
      </c>
      <c r="W15" s="64">
        <f t="shared" si="3"/>
        <v>69.230769230769226</v>
      </c>
      <c r="X15" s="100">
        <f>(SUM(H15:I15))*100/G15</f>
        <v>100</v>
      </c>
      <c r="Y15" s="100"/>
    </row>
    <row r="16" spans="2:27" ht="15" customHeight="1" x14ac:dyDescent="0.2">
      <c r="B16" s="512"/>
      <c r="C16" s="193" t="s">
        <v>731</v>
      </c>
      <c r="D16" s="197">
        <v>5</v>
      </c>
      <c r="E16" s="200">
        <v>1</v>
      </c>
      <c r="F16" s="200">
        <v>3</v>
      </c>
      <c r="G16" s="197">
        <v>1</v>
      </c>
      <c r="H16" s="200">
        <v>0</v>
      </c>
      <c r="I16" s="200">
        <v>1</v>
      </c>
      <c r="J16" s="197"/>
      <c r="K16" s="200"/>
      <c r="L16" s="200"/>
      <c r="M16" s="197"/>
      <c r="N16" s="200"/>
      <c r="O16" s="200"/>
      <c r="P16" s="197">
        <v>1</v>
      </c>
      <c r="Q16" s="200">
        <v>0</v>
      </c>
      <c r="R16" s="200">
        <v>1</v>
      </c>
      <c r="S16" s="192">
        <f>D16+G16+J16+P16</f>
        <v>7</v>
      </c>
      <c r="T16" s="192">
        <f t="shared" si="5"/>
        <v>1</v>
      </c>
      <c r="U16" s="192">
        <f t="shared" si="5"/>
        <v>5</v>
      </c>
      <c r="W16" s="64">
        <f t="shared" si="3"/>
        <v>80</v>
      </c>
      <c r="X16" s="100">
        <f>(SUM(H16:I16))*100/G16</f>
        <v>100</v>
      </c>
      <c r="Y16" s="100"/>
    </row>
    <row r="17" spans="2:24" s="4" customFormat="1" ht="16.5" customHeight="1" x14ac:dyDescent="0.2">
      <c r="B17" s="512"/>
      <c r="C17" s="47" t="s">
        <v>138</v>
      </c>
      <c r="D17" s="317">
        <f>SUM(D13:D16)</f>
        <v>39</v>
      </c>
      <c r="E17" s="317">
        <f t="shared" ref="E17:U17" si="6">SUM(E13:E16)</f>
        <v>7</v>
      </c>
      <c r="F17" s="317">
        <f t="shared" si="6"/>
        <v>23</v>
      </c>
      <c r="G17" s="317">
        <f t="shared" si="6"/>
        <v>7</v>
      </c>
      <c r="H17" s="317">
        <f t="shared" si="6"/>
        <v>4</v>
      </c>
      <c r="I17" s="317">
        <f t="shared" si="6"/>
        <v>3</v>
      </c>
      <c r="J17" s="317">
        <f t="shared" si="6"/>
        <v>0</v>
      </c>
      <c r="K17" s="317">
        <f t="shared" si="6"/>
        <v>0</v>
      </c>
      <c r="L17" s="317">
        <f t="shared" si="6"/>
        <v>0</v>
      </c>
      <c r="M17" s="317">
        <f t="shared" si="6"/>
        <v>0</v>
      </c>
      <c r="N17" s="317">
        <f t="shared" si="6"/>
        <v>0</v>
      </c>
      <c r="O17" s="317">
        <f t="shared" si="6"/>
        <v>0</v>
      </c>
      <c r="P17" s="317">
        <f t="shared" si="6"/>
        <v>6</v>
      </c>
      <c r="Q17" s="317">
        <f t="shared" si="6"/>
        <v>1</v>
      </c>
      <c r="R17" s="317">
        <f t="shared" si="6"/>
        <v>5</v>
      </c>
      <c r="S17" s="317">
        <f t="shared" si="6"/>
        <v>52</v>
      </c>
      <c r="T17" s="317">
        <f t="shared" si="6"/>
        <v>12</v>
      </c>
      <c r="U17" s="317">
        <f t="shared" si="6"/>
        <v>31</v>
      </c>
      <c r="W17" s="92">
        <f t="shared" si="3"/>
        <v>76.92307692307692</v>
      </c>
      <c r="X17" s="92">
        <f>(SUM(H17:I17))*100/G17</f>
        <v>100</v>
      </c>
    </row>
    <row r="18" spans="2:24" x14ac:dyDescent="0.2">
      <c r="B18" s="512"/>
      <c r="C18" s="329" t="s">
        <v>24</v>
      </c>
      <c r="D18" s="321">
        <f>D12+D17</f>
        <v>119</v>
      </c>
      <c r="E18" s="321">
        <f t="shared" ref="E18:U18" si="7">E12+E17</f>
        <v>29</v>
      </c>
      <c r="F18" s="321">
        <f t="shared" si="7"/>
        <v>72</v>
      </c>
      <c r="G18" s="321">
        <f t="shared" si="7"/>
        <v>64</v>
      </c>
      <c r="H18" s="321">
        <f t="shared" si="7"/>
        <v>25</v>
      </c>
      <c r="I18" s="321">
        <f t="shared" si="7"/>
        <v>36</v>
      </c>
      <c r="J18" s="321">
        <f t="shared" si="7"/>
        <v>76</v>
      </c>
      <c r="K18" s="321">
        <f t="shared" si="7"/>
        <v>22</v>
      </c>
      <c r="L18" s="321">
        <f t="shared" si="7"/>
        <v>51</v>
      </c>
      <c r="M18" s="321">
        <f t="shared" si="7"/>
        <v>12</v>
      </c>
      <c r="N18" s="321">
        <f t="shared" si="7"/>
        <v>2</v>
      </c>
      <c r="O18" s="321">
        <f t="shared" si="7"/>
        <v>10</v>
      </c>
      <c r="P18" s="321">
        <f t="shared" si="7"/>
        <v>15</v>
      </c>
      <c r="Q18" s="321">
        <f t="shared" si="7"/>
        <v>7</v>
      </c>
      <c r="R18" s="321">
        <f t="shared" si="7"/>
        <v>7</v>
      </c>
      <c r="S18" s="321">
        <f t="shared" si="7"/>
        <v>285</v>
      </c>
      <c r="T18" s="321">
        <f t="shared" si="7"/>
        <v>83</v>
      </c>
      <c r="U18" s="321">
        <f t="shared" si="7"/>
        <v>166</v>
      </c>
    </row>
    <row r="19" spans="2:24" ht="15.75" customHeight="1" x14ac:dyDescent="0.2">
      <c r="B19" s="68"/>
      <c r="C19" s="71"/>
      <c r="D19" s="69"/>
      <c r="E19" s="69"/>
      <c r="F19" s="69"/>
      <c r="G19" s="69"/>
      <c r="H19" s="69"/>
      <c r="I19" s="69"/>
      <c r="J19" s="190"/>
      <c r="K19" s="190"/>
      <c r="L19" s="190"/>
      <c r="M19" s="190"/>
      <c r="N19" s="190"/>
      <c r="O19" s="190"/>
      <c r="P19" s="190"/>
      <c r="Q19" s="190"/>
      <c r="R19" s="190"/>
      <c r="S19" s="190"/>
      <c r="T19" s="190"/>
      <c r="U19" s="190"/>
    </row>
    <row r="20" spans="2:24" ht="15" customHeight="1" x14ac:dyDescent="0.2">
      <c r="B20" s="68"/>
      <c r="C20" s="71"/>
      <c r="D20" s="68"/>
      <c r="E20" s="68"/>
      <c r="F20" s="68"/>
      <c r="G20" s="68"/>
      <c r="H20" s="70"/>
      <c r="I20" s="70"/>
    </row>
    <row r="21" spans="2:24" x14ac:dyDescent="0.2">
      <c r="B21" s="68"/>
      <c r="C21" s="161"/>
      <c r="D21" s="68"/>
      <c r="E21" s="68"/>
      <c r="H21" s="66"/>
      <c r="I21" s="66"/>
    </row>
    <row r="22" spans="2:24" x14ac:dyDescent="0.2">
      <c r="B22" s="68"/>
      <c r="C22" s="161"/>
      <c r="D22" s="68"/>
      <c r="E22" s="68"/>
      <c r="H22" s="66"/>
      <c r="I22" s="66"/>
      <c r="U22" s="68"/>
      <c r="V22" s="143"/>
      <c r="W22" s="143"/>
      <c r="X22" s="68"/>
    </row>
    <row r="23" spans="2:24" x14ac:dyDescent="0.2">
      <c r="B23" s="68"/>
      <c r="C23" s="161"/>
      <c r="D23" s="68"/>
      <c r="E23" s="68"/>
      <c r="H23" s="66"/>
      <c r="I23" s="66"/>
      <c r="U23" s="68"/>
      <c r="V23" s="144"/>
      <c r="W23" s="144"/>
      <c r="X23" s="68"/>
    </row>
    <row r="24" spans="2:24" x14ac:dyDescent="0.2">
      <c r="B24" s="68"/>
      <c r="C24" s="161"/>
      <c r="D24" s="68"/>
      <c r="E24" s="68"/>
      <c r="H24" s="66"/>
      <c r="I24" s="66"/>
      <c r="U24" s="68"/>
      <c r="V24" s="144"/>
      <c r="W24" s="144"/>
      <c r="X24" s="68"/>
    </row>
    <row r="25" spans="2:24" x14ac:dyDescent="0.2">
      <c r="C25" s="67"/>
      <c r="U25" s="68"/>
      <c r="V25" s="144"/>
      <c r="W25" s="144"/>
      <c r="X25" s="68"/>
    </row>
    <row r="26" spans="2:24" x14ac:dyDescent="0.2">
      <c r="D26" s="4"/>
      <c r="E26" s="4"/>
      <c r="U26" s="68"/>
      <c r="V26" s="144"/>
      <c r="W26" s="144"/>
      <c r="X26" s="68"/>
    </row>
    <row r="27" spans="2:24" x14ac:dyDescent="0.2">
      <c r="V27" s="20"/>
      <c r="W27" s="20"/>
    </row>
  </sheetData>
  <mergeCells count="10">
    <mergeCell ref="B5:B6"/>
    <mergeCell ref="C4:U4"/>
    <mergeCell ref="B7:B18"/>
    <mergeCell ref="S5:U5"/>
    <mergeCell ref="C5:C6"/>
    <mergeCell ref="D5:F5"/>
    <mergeCell ref="G5:I5"/>
    <mergeCell ref="J5:L5"/>
    <mergeCell ref="M5:O5"/>
    <mergeCell ref="P5:R5"/>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Y21"/>
  <sheetViews>
    <sheetView topLeftCell="B1" zoomScale="90" zoomScaleNormal="90" workbookViewId="0">
      <selection activeCell="Q10" sqref="Q10"/>
    </sheetView>
  </sheetViews>
  <sheetFormatPr defaultRowHeight="15" x14ac:dyDescent="0.25"/>
  <cols>
    <col min="2" max="2" width="12.42578125" customWidth="1"/>
    <col min="3" max="3" width="23.85546875" customWidth="1"/>
    <col min="4" max="4" width="7.85546875" customWidth="1"/>
    <col min="5" max="5" width="7.28515625" customWidth="1"/>
    <col min="6" max="6" width="7" customWidth="1"/>
    <col min="7" max="7" width="7.7109375" customWidth="1"/>
    <col min="8" max="8" width="7.140625" customWidth="1"/>
    <col min="9" max="9" width="7.42578125" customWidth="1"/>
    <col min="10" max="10" width="6.140625" customWidth="1"/>
    <col min="11" max="11" width="7.5703125" customWidth="1"/>
    <col min="12" max="12" width="8.140625" customWidth="1"/>
    <col min="13" max="13" width="7" customWidth="1"/>
    <col min="14" max="14" width="7.140625" customWidth="1"/>
    <col min="15" max="15" width="7.42578125" customWidth="1"/>
    <col min="16" max="16" width="6.42578125" customWidth="1"/>
    <col min="17" max="17" width="11.140625" customWidth="1"/>
    <col min="18" max="18" width="10.85546875" customWidth="1"/>
  </cols>
  <sheetData>
    <row r="4" spans="2:25" ht="45.75" customHeight="1" x14ac:dyDescent="0.25">
      <c r="B4" s="515" t="s">
        <v>1779</v>
      </c>
      <c r="C4" s="515"/>
      <c r="D4" s="515"/>
      <c r="E4" s="515"/>
      <c r="F4" s="515"/>
      <c r="G4" s="515"/>
      <c r="H4" s="515"/>
      <c r="I4" s="515"/>
      <c r="J4" s="515"/>
      <c r="K4" s="515"/>
      <c r="L4" s="515"/>
      <c r="M4" s="515"/>
      <c r="N4" s="515"/>
      <c r="O4" s="515"/>
      <c r="P4" s="515"/>
      <c r="Q4" s="515"/>
      <c r="R4" s="515"/>
      <c r="S4" s="515"/>
      <c r="T4" s="515"/>
      <c r="U4" s="515"/>
    </row>
    <row r="5" spans="2:25" x14ac:dyDescent="0.25">
      <c r="B5" s="510" t="s">
        <v>0</v>
      </c>
      <c r="C5" s="513" t="s">
        <v>32</v>
      </c>
      <c r="D5" s="426" t="s">
        <v>91</v>
      </c>
      <c r="E5" s="426"/>
      <c r="F5" s="426"/>
      <c r="G5" s="426" t="s">
        <v>92</v>
      </c>
      <c r="H5" s="426"/>
      <c r="I5" s="426"/>
      <c r="J5" s="426" t="s">
        <v>93</v>
      </c>
      <c r="K5" s="426"/>
      <c r="L5" s="426"/>
      <c r="M5" s="426" t="s">
        <v>94</v>
      </c>
      <c r="N5" s="426"/>
      <c r="O5" s="426"/>
      <c r="P5" s="426" t="s">
        <v>99</v>
      </c>
      <c r="Q5" s="426"/>
      <c r="R5" s="426"/>
      <c r="S5" s="426" t="s">
        <v>19</v>
      </c>
      <c r="T5" s="426"/>
      <c r="U5" s="426"/>
    </row>
    <row r="6" spans="2:25" ht="42.75" x14ac:dyDescent="0.25">
      <c r="B6" s="510"/>
      <c r="C6" s="514"/>
      <c r="D6" s="16" t="s">
        <v>185</v>
      </c>
      <c r="E6" s="16" t="s">
        <v>186</v>
      </c>
      <c r="F6" s="16" t="s">
        <v>187</v>
      </c>
      <c r="G6" s="16" t="s">
        <v>185</v>
      </c>
      <c r="H6" s="16" t="s">
        <v>186</v>
      </c>
      <c r="I6" s="16" t="s">
        <v>187</v>
      </c>
      <c r="J6" s="16" t="s">
        <v>185</v>
      </c>
      <c r="K6" s="16" t="s">
        <v>186</v>
      </c>
      <c r="L6" s="16" t="s">
        <v>187</v>
      </c>
      <c r="M6" s="16" t="s">
        <v>185</v>
      </c>
      <c r="N6" s="16" t="s">
        <v>186</v>
      </c>
      <c r="O6" s="16" t="s">
        <v>187</v>
      </c>
      <c r="P6" s="16" t="s">
        <v>185</v>
      </c>
      <c r="Q6" s="16" t="s">
        <v>186</v>
      </c>
      <c r="R6" s="16" t="s">
        <v>189</v>
      </c>
      <c r="S6" s="16" t="s">
        <v>185</v>
      </c>
      <c r="T6" s="16" t="s">
        <v>186</v>
      </c>
      <c r="U6" s="16" t="s">
        <v>188</v>
      </c>
    </row>
    <row r="7" spans="2:25" ht="29.25" x14ac:dyDescent="0.25">
      <c r="B7" s="457" t="s">
        <v>34</v>
      </c>
      <c r="C7" s="19" t="s">
        <v>95</v>
      </c>
      <c r="D7" s="192">
        <f>Munka18!D7</f>
        <v>16</v>
      </c>
      <c r="E7" s="183">
        <f>Munka18!E7/D7</f>
        <v>0.25</v>
      </c>
      <c r="F7" s="183">
        <f>Munka18!F7/D7</f>
        <v>0.625</v>
      </c>
      <c r="G7" s="192">
        <f>Munka18!G7</f>
        <v>16</v>
      </c>
      <c r="H7" s="183">
        <f>Munka18!H7/G7</f>
        <v>0.5625</v>
      </c>
      <c r="I7" s="183">
        <f>Munka18!I7/G7</f>
        <v>0.4375</v>
      </c>
      <c r="J7" s="192">
        <f>Munka18!J7</f>
        <v>12</v>
      </c>
      <c r="K7" s="183">
        <f>Munka18!K7/J7</f>
        <v>0</v>
      </c>
      <c r="L7" s="183">
        <f>Munka18!L7/J7</f>
        <v>0.91666666666666663</v>
      </c>
      <c r="M7" s="192"/>
      <c r="N7" s="183"/>
      <c r="O7" s="183"/>
      <c r="P7" s="192">
        <f>Munka18!P7</f>
        <v>1</v>
      </c>
      <c r="Q7" s="183">
        <f>Munka18!Q7/P7</f>
        <v>0</v>
      </c>
      <c r="R7" s="183">
        <f>Munka18!R7/P7</f>
        <v>0</v>
      </c>
      <c r="S7" s="192">
        <f>Munka18!S7</f>
        <v>45</v>
      </c>
      <c r="T7" s="183">
        <f>Munka18!T7/S7</f>
        <v>0.28888888888888886</v>
      </c>
      <c r="U7" s="183">
        <f>Munka18!U7/S7</f>
        <v>0.62222222222222223</v>
      </c>
    </row>
    <row r="8" spans="2:25" x14ac:dyDescent="0.25">
      <c r="B8" s="458"/>
      <c r="C8" s="19" t="s">
        <v>10</v>
      </c>
      <c r="D8" s="192">
        <f>Munka18!D8</f>
        <v>35</v>
      </c>
      <c r="E8" s="183">
        <f>Munka18!E8/D8</f>
        <v>0.42857142857142855</v>
      </c>
      <c r="F8" s="183">
        <f>Munka18!F8/D8</f>
        <v>0.4</v>
      </c>
      <c r="G8" s="192">
        <f>Munka18!G8</f>
        <v>27</v>
      </c>
      <c r="H8" s="183">
        <f>Munka18!H8/G8</f>
        <v>0.55555555555555558</v>
      </c>
      <c r="I8" s="183">
        <f>Munka18!I8/G8</f>
        <v>0.37037037037037035</v>
      </c>
      <c r="J8" s="192">
        <f>Munka18!J8</f>
        <v>32</v>
      </c>
      <c r="K8" s="183">
        <f>Munka18!K8/J8</f>
        <v>0.5625</v>
      </c>
      <c r="L8" s="183">
        <f>Munka18!L8/J8</f>
        <v>0.375</v>
      </c>
      <c r="M8" s="192">
        <f>Munka18!M8</f>
        <v>12</v>
      </c>
      <c r="N8" s="183">
        <f>Munka18!N8/M8</f>
        <v>0.16666666666666666</v>
      </c>
      <c r="O8" s="183">
        <f>Munka18!O8/M8</f>
        <v>0.83333333333333337</v>
      </c>
      <c r="P8" s="192">
        <f>Munka18!P8</f>
        <v>4</v>
      </c>
      <c r="Q8" s="183">
        <f>Munka18!Q8/P8</f>
        <v>0.75</v>
      </c>
      <c r="R8" s="183">
        <f>Munka18!R8/P8</f>
        <v>0.25</v>
      </c>
      <c r="S8" s="192">
        <f>Munka18!S8</f>
        <v>110</v>
      </c>
      <c r="T8" s="183">
        <f>Munka18!T8/S8</f>
        <v>0.46363636363636362</v>
      </c>
      <c r="U8" s="183">
        <f>Munka18!U8/S8</f>
        <v>0.33636363636363636</v>
      </c>
      <c r="V8" s="88"/>
      <c r="W8" s="88"/>
      <c r="X8" s="88"/>
      <c r="Y8" s="88"/>
    </row>
    <row r="9" spans="2:25" ht="29.25" x14ac:dyDescent="0.25">
      <c r="B9" s="458"/>
      <c r="C9" s="19" t="s">
        <v>8</v>
      </c>
      <c r="D9" s="192">
        <f>Munka18!D9</f>
        <v>20</v>
      </c>
      <c r="E9" s="183">
        <f>Munka18!E9/D9</f>
        <v>0.15</v>
      </c>
      <c r="F9" s="183">
        <f>Munka18!F9/D9</f>
        <v>0.8</v>
      </c>
      <c r="G9" s="192">
        <f>Munka18!G9</f>
        <v>20</v>
      </c>
      <c r="H9" s="183">
        <f>Munka18!H9/G9</f>
        <v>0.25</v>
      </c>
      <c r="I9" s="183">
        <f>Munka18!I9/G9</f>
        <v>0.7</v>
      </c>
      <c r="J9" s="192">
        <f>Munka18!J9</f>
        <v>24</v>
      </c>
      <c r="K9" s="183">
        <f>Munka18!K9/J9</f>
        <v>0.125</v>
      </c>
      <c r="L9" s="183">
        <f>Munka18!L9/J9</f>
        <v>0.83333333333333337</v>
      </c>
      <c r="M9" s="192"/>
      <c r="N9" s="183"/>
      <c r="O9" s="183"/>
      <c r="P9" s="192">
        <f>Munka18!P9</f>
        <v>4</v>
      </c>
      <c r="Q9" s="183">
        <f>Munka18!Q9/P9</f>
        <v>0.75</v>
      </c>
      <c r="R9" s="183">
        <f>Munka18!R9/P9</f>
        <v>0.25</v>
      </c>
      <c r="S9" s="192">
        <f>Munka18!S9</f>
        <v>68</v>
      </c>
      <c r="T9" s="183">
        <f>Munka18!T9/S9</f>
        <v>0.20588235294117646</v>
      </c>
      <c r="U9" s="183">
        <f>Munka18!U9/S9</f>
        <v>0.75</v>
      </c>
    </row>
    <row r="10" spans="2:25" x14ac:dyDescent="0.25">
      <c r="B10" s="458"/>
      <c r="C10" s="19" t="s">
        <v>21</v>
      </c>
      <c r="D10" s="192">
        <f>Munka18!D10</f>
        <v>10</v>
      </c>
      <c r="E10" s="183">
        <f>Munka18!E10/D10</f>
        <v>0.3</v>
      </c>
      <c r="F10" s="183">
        <f>Munka18!F10/D10</f>
        <v>0.5</v>
      </c>
      <c r="G10" s="192">
        <f>Munka18!G10</f>
        <v>1</v>
      </c>
      <c r="H10" s="183">
        <f>Munka18!H10/G10</f>
        <v>0</v>
      </c>
      <c r="I10" s="183">
        <f>Munka18!I10/G10</f>
        <v>1</v>
      </c>
      <c r="J10" s="192">
        <f>Munka18!J10</f>
        <v>6</v>
      </c>
      <c r="K10" s="183">
        <f>Munka18!K10/J10</f>
        <v>0</v>
      </c>
      <c r="L10" s="183">
        <f>Munka18!L10/J10</f>
        <v>1</v>
      </c>
      <c r="M10" s="192"/>
      <c r="N10" s="183"/>
      <c r="O10" s="183"/>
      <c r="P10" s="192">
        <v>0</v>
      </c>
      <c r="Q10" s="183" t="e">
        <f>Munka18!Q10/P10</f>
        <v>#DIV/0!</v>
      </c>
      <c r="R10" s="183" t="e">
        <f>Munka18!R10/P10</f>
        <v>#DIV/0!</v>
      </c>
      <c r="S10" s="192">
        <f>Munka18!S10</f>
        <v>17</v>
      </c>
      <c r="T10" s="183">
        <f>Munka18!T10/S10</f>
        <v>0.17647058823529413</v>
      </c>
      <c r="U10" s="183">
        <f>Munka18!U10/S10</f>
        <v>0.70588235294117652</v>
      </c>
    </row>
    <row r="11" spans="2:25" ht="30" customHeight="1" x14ac:dyDescent="0.25">
      <c r="B11" s="458"/>
      <c r="C11" s="185" t="s">
        <v>1485</v>
      </c>
      <c r="D11" s="192">
        <f>Munka18!D11</f>
        <v>15</v>
      </c>
      <c r="E11" s="183">
        <f>Munka18!E11/D11</f>
        <v>6.6666666666666666E-2</v>
      </c>
      <c r="F11" s="183">
        <f>Munka18!F11/D11</f>
        <v>0.93333333333333335</v>
      </c>
      <c r="G11" s="192">
        <f>Munka18!G11</f>
        <v>9</v>
      </c>
      <c r="H11" s="183">
        <f>Munka18!H11/G11</f>
        <v>0.1111111111111111</v>
      </c>
      <c r="I11" s="183">
        <f>Munka18!I11/G11</f>
        <v>0.88888888888888884</v>
      </c>
      <c r="J11" s="192">
        <f>Munka18!J11</f>
        <v>14</v>
      </c>
      <c r="K11" s="183">
        <f>Munka18!K11/J11</f>
        <v>7.1428571428571425E-2</v>
      </c>
      <c r="L11" s="183">
        <f>Munka18!L11/J11</f>
        <v>0.9285714285714286</v>
      </c>
      <c r="M11" s="192"/>
      <c r="N11" s="183"/>
      <c r="O11" s="183"/>
      <c r="P11" s="192">
        <f>Munka18!P11</f>
        <v>1</v>
      </c>
      <c r="Q11" s="183">
        <f>Munka18!Q11/P11</f>
        <v>0</v>
      </c>
      <c r="R11" s="183">
        <f>Munka18!R11/P11</f>
        <v>0</v>
      </c>
      <c r="S11" s="192">
        <f>Munka18!S11</f>
        <v>38</v>
      </c>
      <c r="T11" s="183">
        <f>Munka18!T11/S11</f>
        <v>7.8947368421052627E-2</v>
      </c>
      <c r="U11" s="183">
        <f>Munka18!U11/S11</f>
        <v>0.92105263157894735</v>
      </c>
    </row>
    <row r="12" spans="2:25" x14ac:dyDescent="0.25">
      <c r="B12" s="458"/>
      <c r="C12" s="22" t="s">
        <v>182</v>
      </c>
      <c r="D12" s="53">
        <f>SUM(D7:D11)</f>
        <v>96</v>
      </c>
      <c r="E12" s="184">
        <f>Munka18!E12/D12</f>
        <v>0.22916666666666666</v>
      </c>
      <c r="F12" s="184">
        <f>Munka18!F12/D12</f>
        <v>0.51041666666666663</v>
      </c>
      <c r="G12" s="179">
        <f>SUM(G7:G11)</f>
        <v>73</v>
      </c>
      <c r="H12" s="184">
        <f>Munka18!H12/G12</f>
        <v>0.28767123287671231</v>
      </c>
      <c r="I12" s="184">
        <f>Munka18!I12/G12</f>
        <v>0.45205479452054792</v>
      </c>
      <c r="J12" s="179">
        <f>SUM(J7:J11)</f>
        <v>88</v>
      </c>
      <c r="K12" s="184">
        <f>Munka18!K12/J12</f>
        <v>0.25</v>
      </c>
      <c r="L12" s="184">
        <f>Munka18!L12/J12</f>
        <v>0.57954545454545459</v>
      </c>
      <c r="M12" s="179">
        <f>SUM(M7:M11)</f>
        <v>12</v>
      </c>
      <c r="N12" s="184">
        <f>Munka18!N12/M12</f>
        <v>0.16666666666666666</v>
      </c>
      <c r="O12" s="184">
        <f>Munka18!O12/M12</f>
        <v>0.83333333333333337</v>
      </c>
      <c r="P12" s="179">
        <f>SUM(P7:P11)</f>
        <v>10</v>
      </c>
      <c r="Q12" s="184">
        <f>Munka18!Q12/P12</f>
        <v>0.6</v>
      </c>
      <c r="R12" s="184">
        <f>Munka18!R12/P12</f>
        <v>0.2</v>
      </c>
      <c r="S12" s="179">
        <f>SUM(S7:S11)</f>
        <v>278</v>
      </c>
      <c r="T12" s="184">
        <f>Munka18!T12/S12</f>
        <v>0.25539568345323743</v>
      </c>
      <c r="U12" s="184">
        <f>Munka18!U12/S12</f>
        <v>0.48561151079136688</v>
      </c>
    </row>
    <row r="13" spans="2:25" ht="28.5" x14ac:dyDescent="0.25">
      <c r="B13" s="458"/>
      <c r="C13" s="46" t="s">
        <v>179</v>
      </c>
      <c r="D13" s="192">
        <f>Munka18!D13</f>
        <v>10</v>
      </c>
      <c r="E13" s="183">
        <f>Munka18!E13/D13</f>
        <v>0.1</v>
      </c>
      <c r="F13" s="183">
        <f>Munka18!F13/D13</f>
        <v>0.6</v>
      </c>
      <c r="G13" s="192">
        <f>Munka18!G13</f>
        <v>2</v>
      </c>
      <c r="H13" s="183">
        <f>Munka18!H13/G13</f>
        <v>1</v>
      </c>
      <c r="I13" s="183">
        <f>Munka18!I13/G13</f>
        <v>0</v>
      </c>
      <c r="J13" s="192"/>
      <c r="K13" s="192"/>
      <c r="L13" s="192"/>
      <c r="M13" s="192"/>
      <c r="N13" s="192"/>
      <c r="O13" s="192"/>
      <c r="P13" s="192">
        <f>Munka18!P13</f>
        <v>2</v>
      </c>
      <c r="Q13" s="183">
        <f>Munka18!Q13/P13</f>
        <v>0</v>
      </c>
      <c r="R13" s="183">
        <f>Munka18!R13/P13</f>
        <v>1</v>
      </c>
      <c r="S13" s="192">
        <f>Munka18!S13</f>
        <v>14</v>
      </c>
      <c r="T13" s="183">
        <f>Munka18!T13/S13</f>
        <v>0.21428571428571427</v>
      </c>
      <c r="U13" s="183">
        <f>Munka18!U13/S13</f>
        <v>0.5714285714285714</v>
      </c>
    </row>
    <row r="14" spans="2:25" x14ac:dyDescent="0.25">
      <c r="B14" s="458"/>
      <c r="C14" s="193" t="s">
        <v>1566</v>
      </c>
      <c r="D14" s="192">
        <f>Munka18!D14</f>
        <v>11</v>
      </c>
      <c r="E14" s="183">
        <f>Munka18!E14/D14</f>
        <v>0</v>
      </c>
      <c r="F14" s="183">
        <f>Munka18!F14/D14</f>
        <v>0.90909090909090906</v>
      </c>
      <c r="G14" s="192"/>
      <c r="H14" s="183"/>
      <c r="I14" s="183"/>
      <c r="J14" s="192"/>
      <c r="K14" s="192"/>
      <c r="L14" s="192"/>
      <c r="M14" s="192"/>
      <c r="N14" s="192"/>
      <c r="O14" s="192"/>
      <c r="P14" s="192">
        <f>Munka18!P14</f>
        <v>1</v>
      </c>
      <c r="Q14" s="183">
        <f>Munka18!Q14/P14</f>
        <v>0</v>
      </c>
      <c r="R14" s="183">
        <f>Munka18!R14/P14</f>
        <v>1</v>
      </c>
      <c r="S14" s="192">
        <f>Munka18!S14</f>
        <v>12</v>
      </c>
      <c r="T14" s="183">
        <f>Munka18!T14/S14</f>
        <v>0</v>
      </c>
      <c r="U14" s="183">
        <f>Munka18!U14/S14</f>
        <v>0.91666666666666663</v>
      </c>
    </row>
    <row r="15" spans="2:25" x14ac:dyDescent="0.25">
      <c r="B15" s="458"/>
      <c r="C15" s="46" t="s">
        <v>180</v>
      </c>
      <c r="D15" s="192">
        <f>Munka18!D15</f>
        <v>13</v>
      </c>
      <c r="E15" s="183">
        <f>Munka18!E15/D15</f>
        <v>0.38461538461538464</v>
      </c>
      <c r="F15" s="183">
        <f>Munka18!F15/D15</f>
        <v>0.30769230769230771</v>
      </c>
      <c r="G15" s="192">
        <f>Munka18!G15</f>
        <v>4</v>
      </c>
      <c r="H15" s="183">
        <f>Munka18!H15/G15</f>
        <v>0.5</v>
      </c>
      <c r="I15" s="183">
        <f>Munka18!I15/G15</f>
        <v>0.5</v>
      </c>
      <c r="J15" s="192"/>
      <c r="K15" s="192"/>
      <c r="L15" s="192"/>
      <c r="M15" s="192"/>
      <c r="N15" s="192"/>
      <c r="O15" s="192"/>
      <c r="P15" s="192">
        <f>Munka18!P15</f>
        <v>2</v>
      </c>
      <c r="Q15" s="183">
        <f>Munka18!Q15/P15</f>
        <v>0.5</v>
      </c>
      <c r="R15" s="183">
        <f>Munka18!R15/P15</f>
        <v>0.5</v>
      </c>
      <c r="S15" s="192">
        <f>Munka18!S15</f>
        <v>19</v>
      </c>
      <c r="T15" s="183">
        <f>Munka18!T15/S15</f>
        <v>0.42105263157894735</v>
      </c>
      <c r="U15" s="183">
        <f>Munka18!U15/S15</f>
        <v>0.36842105263157893</v>
      </c>
    </row>
    <row r="16" spans="2:25" ht="28.5" x14ac:dyDescent="0.25">
      <c r="B16" s="458"/>
      <c r="C16" s="46" t="s">
        <v>731</v>
      </c>
      <c r="D16" s="192">
        <f>Munka18!D16</f>
        <v>5</v>
      </c>
      <c r="E16" s="183">
        <f>Munka18!E16/D16</f>
        <v>0.2</v>
      </c>
      <c r="F16" s="183">
        <f>Munka18!F16/D16</f>
        <v>0.6</v>
      </c>
      <c r="G16" s="192">
        <f>Munka18!G16</f>
        <v>1</v>
      </c>
      <c r="H16" s="183">
        <f>Munka18!H16/G16</f>
        <v>0</v>
      </c>
      <c r="I16" s="183">
        <f>Munka18!I16/G16</f>
        <v>1</v>
      </c>
      <c r="J16" s="192"/>
      <c r="K16" s="192"/>
      <c r="L16" s="192"/>
      <c r="M16" s="192"/>
      <c r="N16" s="192"/>
      <c r="O16" s="192"/>
      <c r="P16" s="192">
        <f>Munka18!P16</f>
        <v>1</v>
      </c>
      <c r="Q16" s="183">
        <f>Munka18!Q16/P16</f>
        <v>0</v>
      </c>
      <c r="R16" s="183">
        <f>Munka18!R16/P16</f>
        <v>1</v>
      </c>
      <c r="S16" s="192">
        <f>Munka18!S16</f>
        <v>7</v>
      </c>
      <c r="T16" s="183">
        <f>Munka18!T16/S16</f>
        <v>0.14285714285714285</v>
      </c>
      <c r="U16" s="183">
        <f>Munka18!U16/S16</f>
        <v>0.7142857142857143</v>
      </c>
    </row>
    <row r="17" spans="2:21" x14ac:dyDescent="0.25">
      <c r="B17" s="490"/>
      <c r="C17" s="62" t="s">
        <v>138</v>
      </c>
      <c r="D17" s="53">
        <f>Munka18!D17</f>
        <v>39</v>
      </c>
      <c r="E17" s="184">
        <f>Munka18!E17/D17</f>
        <v>0.17948717948717949</v>
      </c>
      <c r="F17" s="184">
        <f>Munka18!F17/D17</f>
        <v>0.58974358974358976</v>
      </c>
      <c r="G17" s="53">
        <f>Munka18!G17</f>
        <v>7</v>
      </c>
      <c r="H17" s="184">
        <f>Munka18!H17/G17</f>
        <v>0.5714285714285714</v>
      </c>
      <c r="I17" s="184">
        <f>Munka18!I17/G17</f>
        <v>0.42857142857142855</v>
      </c>
      <c r="J17" s="53"/>
      <c r="K17" s="53"/>
      <c r="L17" s="53"/>
      <c r="M17" s="53"/>
      <c r="N17" s="53"/>
      <c r="O17" s="53"/>
      <c r="P17" s="53">
        <f>Munka18!P17</f>
        <v>6</v>
      </c>
      <c r="Q17" s="184">
        <f>Munka18!Q17/P17</f>
        <v>0.16666666666666666</v>
      </c>
      <c r="R17" s="184">
        <f>Munka18!R17/P17</f>
        <v>0.83333333333333337</v>
      </c>
      <c r="S17" s="53">
        <f>Munka18!S17</f>
        <v>52</v>
      </c>
      <c r="T17" s="184">
        <f>Munka18!T17/S17</f>
        <v>0.23076923076923078</v>
      </c>
      <c r="U17" s="184">
        <f>Munka18!U17/S17</f>
        <v>0.59615384615384615</v>
      </c>
    </row>
    <row r="21" spans="2:21" hidden="1" x14ac:dyDescent="0.25">
      <c r="C21" s="87"/>
      <c r="E21" s="88" t="s">
        <v>217</v>
      </c>
    </row>
  </sheetData>
  <mergeCells count="10">
    <mergeCell ref="B7:B17"/>
    <mergeCell ref="B4:U4"/>
    <mergeCell ref="C5:C6"/>
    <mergeCell ref="D5:F5"/>
    <mergeCell ref="G5:I5"/>
    <mergeCell ref="S5:U5"/>
    <mergeCell ref="B5:B6"/>
    <mergeCell ref="J5:L5"/>
    <mergeCell ref="M5:O5"/>
    <mergeCell ref="P5:R5"/>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B3:U14"/>
  <sheetViews>
    <sheetView zoomScale="80" zoomScaleNormal="80" workbookViewId="0">
      <selection activeCell="C22" sqref="C22"/>
    </sheetView>
  </sheetViews>
  <sheetFormatPr defaultColWidth="9.140625" defaultRowHeight="14.25" x14ac:dyDescent="0.2"/>
  <cols>
    <col min="1" max="1" width="9.140625" style="1"/>
    <col min="2" max="2" width="6.42578125" style="1" customWidth="1"/>
    <col min="3" max="3" width="28.7109375" style="1" customWidth="1"/>
    <col min="4" max="4" width="10.42578125" style="102" customWidth="1"/>
    <col min="5" max="5" width="12.5703125" style="102" customWidth="1"/>
    <col min="6" max="6" width="9.85546875" style="102" customWidth="1"/>
    <col min="7" max="7" width="10.42578125" style="1" customWidth="1"/>
    <col min="8" max="8" width="12.5703125" style="1" customWidth="1"/>
    <col min="9" max="9" width="9.85546875" style="1" customWidth="1"/>
    <col min="10" max="10" width="10.42578125" style="1" customWidth="1"/>
    <col min="11" max="11" width="12.5703125" style="1" customWidth="1"/>
    <col min="12" max="12" width="9.85546875" style="1" customWidth="1"/>
    <col min="13" max="13" width="10.42578125" style="1" customWidth="1"/>
    <col min="14" max="14" width="11.7109375" style="1" customWidth="1"/>
    <col min="15" max="15" width="10" style="1" customWidth="1"/>
    <col min="16" max="16" width="9.5703125" style="1" bestFit="1" customWidth="1"/>
    <col min="17" max="17" width="12" style="1" bestFit="1" customWidth="1"/>
    <col min="18" max="18" width="9.5703125" style="1" customWidth="1"/>
    <col min="19" max="19" width="9.140625" style="1"/>
    <col min="20" max="20" width="12" style="1" bestFit="1" customWidth="1"/>
    <col min="21" max="21" width="9.140625" style="72"/>
    <col min="22" max="16384" width="9.140625" style="1"/>
  </cols>
  <sheetData>
    <row r="3" spans="2:21" ht="15" thickBot="1" x14ac:dyDescent="0.25">
      <c r="C3" s="73" t="s">
        <v>1764</v>
      </c>
      <c r="D3" s="73"/>
      <c r="E3" s="73"/>
      <c r="F3" s="73"/>
      <c r="G3" s="73"/>
      <c r="H3" s="73"/>
      <c r="I3" s="73"/>
      <c r="J3" s="73"/>
      <c r="K3" s="73"/>
      <c r="L3" s="73"/>
      <c r="M3" s="73"/>
      <c r="N3" s="73"/>
      <c r="O3" s="73"/>
    </row>
    <row r="4" spans="2:21" ht="15" customHeight="1" x14ac:dyDescent="0.2">
      <c r="B4" s="520" t="s">
        <v>0</v>
      </c>
      <c r="C4" s="517" t="s">
        <v>104</v>
      </c>
      <c r="D4" s="516" t="s">
        <v>1780</v>
      </c>
      <c r="E4" s="516"/>
      <c r="F4" s="516"/>
      <c r="G4" s="516" t="s">
        <v>1578</v>
      </c>
      <c r="H4" s="516"/>
      <c r="I4" s="516"/>
      <c r="J4" s="516" t="s">
        <v>1576</v>
      </c>
      <c r="K4" s="516"/>
      <c r="L4" s="516"/>
      <c r="M4" s="516" t="s">
        <v>1565</v>
      </c>
      <c r="N4" s="516"/>
      <c r="O4" s="516"/>
      <c r="P4" s="516" t="s">
        <v>1547</v>
      </c>
      <c r="Q4" s="516"/>
      <c r="R4" s="516"/>
      <c r="S4" s="517" t="s">
        <v>1781</v>
      </c>
      <c r="T4" s="517"/>
      <c r="U4" s="518"/>
    </row>
    <row r="5" spans="2:21" ht="55.5" customHeight="1" x14ac:dyDescent="0.2">
      <c r="B5" s="521"/>
      <c r="C5" s="519"/>
      <c r="D5" s="315" t="s">
        <v>105</v>
      </c>
      <c r="E5" s="315" t="s">
        <v>190</v>
      </c>
      <c r="F5" s="320" t="s">
        <v>191</v>
      </c>
      <c r="G5" s="315" t="s">
        <v>105</v>
      </c>
      <c r="H5" s="315" t="s">
        <v>190</v>
      </c>
      <c r="I5" s="320" t="s">
        <v>191</v>
      </c>
      <c r="J5" s="315" t="s">
        <v>105</v>
      </c>
      <c r="K5" s="315" t="s">
        <v>190</v>
      </c>
      <c r="L5" s="320" t="s">
        <v>191</v>
      </c>
      <c r="M5" s="315" t="s">
        <v>105</v>
      </c>
      <c r="N5" s="315" t="s">
        <v>190</v>
      </c>
      <c r="O5" s="320" t="s">
        <v>191</v>
      </c>
      <c r="P5" s="315" t="s">
        <v>105</v>
      </c>
      <c r="Q5" s="315" t="s">
        <v>190</v>
      </c>
      <c r="R5" s="320" t="s">
        <v>191</v>
      </c>
      <c r="S5" s="315" t="s">
        <v>105</v>
      </c>
      <c r="T5" s="315" t="s">
        <v>190</v>
      </c>
      <c r="U5" s="330" t="s">
        <v>191</v>
      </c>
    </row>
    <row r="6" spans="2:21" ht="28.5" x14ac:dyDescent="0.2">
      <c r="B6" s="522" t="s">
        <v>34</v>
      </c>
      <c r="C6" s="191" t="s">
        <v>95</v>
      </c>
      <c r="D6" s="199">
        <v>8.42</v>
      </c>
      <c r="E6" s="199">
        <v>8.43</v>
      </c>
      <c r="F6" s="222">
        <f t="shared" ref="F6:F14" si="0">E6-D6</f>
        <v>9.9999999999997868E-3</v>
      </c>
      <c r="G6" s="201">
        <v>8.6199999999999992</v>
      </c>
      <c r="H6" s="201">
        <v>8.64</v>
      </c>
      <c r="I6" s="222">
        <f t="shared" ref="I6:I14" si="1">H6-G6</f>
        <v>2.000000000000135E-2</v>
      </c>
      <c r="J6" s="201">
        <v>8.5399999999999991</v>
      </c>
      <c r="K6" s="201">
        <v>8.81</v>
      </c>
      <c r="L6" s="222">
        <f t="shared" ref="L6:L14" si="2">K6-J6</f>
        <v>0.27000000000000135</v>
      </c>
      <c r="M6" s="201">
        <v>8.43</v>
      </c>
      <c r="N6" s="201">
        <v>8.44</v>
      </c>
      <c r="O6" s="222">
        <f t="shared" ref="O6:O14" si="3">N6-M6</f>
        <v>9.9999999999997868E-3</v>
      </c>
      <c r="P6" s="201">
        <v>8.73</v>
      </c>
      <c r="Q6" s="201">
        <v>8.92</v>
      </c>
      <c r="R6" s="222">
        <f t="shared" ref="R6:R14" si="4">Q6-P6</f>
        <v>0.1899999999999995</v>
      </c>
      <c r="S6" s="196">
        <v>8</v>
      </c>
      <c r="T6" s="222">
        <v>8.9</v>
      </c>
      <c r="U6" s="222">
        <f t="shared" ref="U6:U14" si="5">T6-S6</f>
        <v>0.90000000000000036</v>
      </c>
    </row>
    <row r="7" spans="2:21" ht="16.5" customHeight="1" x14ac:dyDescent="0.2">
      <c r="B7" s="522"/>
      <c r="C7" s="191" t="s">
        <v>10</v>
      </c>
      <c r="D7" s="199">
        <v>7.91</v>
      </c>
      <c r="E7" s="199">
        <v>8.3699999999999992</v>
      </c>
      <c r="F7" s="222">
        <f t="shared" si="0"/>
        <v>0.45999999999999908</v>
      </c>
      <c r="G7" s="199">
        <v>8.01</v>
      </c>
      <c r="H7" s="199">
        <v>8.23</v>
      </c>
      <c r="I7" s="222">
        <f t="shared" si="1"/>
        <v>0.22000000000000064</v>
      </c>
      <c r="J7" s="199">
        <v>7.46</v>
      </c>
      <c r="K7" s="199">
        <v>7.98</v>
      </c>
      <c r="L7" s="222">
        <f t="shared" si="2"/>
        <v>0.52000000000000046</v>
      </c>
      <c r="M7" s="199">
        <v>7.99</v>
      </c>
      <c r="N7" s="199">
        <v>8.1300000000000008</v>
      </c>
      <c r="O7" s="222">
        <f t="shared" si="3"/>
        <v>0.14000000000000057</v>
      </c>
      <c r="P7" s="316">
        <v>8.4</v>
      </c>
      <c r="Q7" s="199">
        <v>8.2899999999999991</v>
      </c>
      <c r="R7" s="222">
        <f t="shared" si="4"/>
        <v>-0.11000000000000121</v>
      </c>
      <c r="S7" s="196">
        <v>7.53</v>
      </c>
      <c r="T7" s="196">
        <v>7.66</v>
      </c>
      <c r="U7" s="356">
        <f t="shared" si="5"/>
        <v>0.12999999999999989</v>
      </c>
    </row>
    <row r="8" spans="2:21" ht="28.5" x14ac:dyDescent="0.2">
      <c r="B8" s="522"/>
      <c r="C8" s="191" t="s">
        <v>8</v>
      </c>
      <c r="D8" s="197">
        <v>8.76</v>
      </c>
      <c r="E8" s="197">
        <v>8.74</v>
      </c>
      <c r="F8" s="216">
        <f t="shared" si="0"/>
        <v>-1.9999999999999574E-2</v>
      </c>
      <c r="G8" s="197">
        <v>8.64</v>
      </c>
      <c r="H8" s="197">
        <v>9.06</v>
      </c>
      <c r="I8" s="222">
        <f t="shared" si="1"/>
        <v>0.41999999999999993</v>
      </c>
      <c r="J8" s="197">
        <v>8.67</v>
      </c>
      <c r="K8" s="197">
        <v>8.69</v>
      </c>
      <c r="L8" s="222">
        <f t="shared" si="2"/>
        <v>1.9999999999999574E-2</v>
      </c>
      <c r="M8" s="203">
        <v>8.7200000000000006</v>
      </c>
      <c r="N8" s="203">
        <v>8.39</v>
      </c>
      <c r="O8" s="222">
        <f t="shared" si="3"/>
        <v>-0.33000000000000007</v>
      </c>
      <c r="P8" s="203">
        <v>8.5399999999999991</v>
      </c>
      <c r="Q8" s="203">
        <v>8.5</v>
      </c>
      <c r="R8" s="222">
        <f t="shared" si="4"/>
        <v>-3.9999999999999147E-2</v>
      </c>
      <c r="S8" s="204">
        <v>8.58</v>
      </c>
      <c r="T8" s="204">
        <v>8.9499999999999993</v>
      </c>
      <c r="U8" s="222">
        <f t="shared" si="5"/>
        <v>0.36999999999999922</v>
      </c>
    </row>
    <row r="9" spans="2:21" ht="16.5" customHeight="1" x14ac:dyDescent="0.2">
      <c r="B9" s="522"/>
      <c r="C9" s="191" t="s">
        <v>21</v>
      </c>
      <c r="D9" s="203">
        <v>8.2200000000000006</v>
      </c>
      <c r="E9" s="203">
        <v>9.25</v>
      </c>
      <c r="F9" s="222">
        <f t="shared" si="0"/>
        <v>1.0299999999999994</v>
      </c>
      <c r="G9" s="203">
        <v>8.07</v>
      </c>
      <c r="H9" s="203">
        <v>8.93</v>
      </c>
      <c r="I9" s="222">
        <f t="shared" si="1"/>
        <v>0.85999999999999943</v>
      </c>
      <c r="J9" s="203">
        <v>7.64</v>
      </c>
      <c r="K9" s="203">
        <v>9.4</v>
      </c>
      <c r="L9" s="222">
        <f t="shared" si="2"/>
        <v>1.7600000000000007</v>
      </c>
      <c r="M9" s="203">
        <v>8.39</v>
      </c>
      <c r="N9" s="203">
        <v>9.3000000000000007</v>
      </c>
      <c r="O9" s="222">
        <f t="shared" si="3"/>
        <v>0.91000000000000014</v>
      </c>
      <c r="P9" s="203">
        <v>7.76</v>
      </c>
      <c r="Q9" s="203">
        <v>9.25</v>
      </c>
      <c r="R9" s="222">
        <f t="shared" si="4"/>
        <v>1.4900000000000002</v>
      </c>
      <c r="S9" s="203">
        <v>9.58</v>
      </c>
      <c r="T9" s="203">
        <v>9.23</v>
      </c>
      <c r="U9" s="222">
        <f t="shared" si="5"/>
        <v>-0.34999999999999964</v>
      </c>
    </row>
    <row r="10" spans="2:21" s="102" customFormat="1" ht="28.5" x14ac:dyDescent="0.2">
      <c r="B10" s="522"/>
      <c r="C10" s="185" t="s">
        <v>1485</v>
      </c>
      <c r="D10" s="197">
        <v>8.52</v>
      </c>
      <c r="E10" s="197">
        <v>7.9</v>
      </c>
      <c r="F10" s="216">
        <f t="shared" si="0"/>
        <v>-0.61999999999999922</v>
      </c>
      <c r="G10" s="197">
        <v>9</v>
      </c>
      <c r="H10" s="197">
        <v>8.86</v>
      </c>
      <c r="I10" s="222">
        <f t="shared" si="1"/>
        <v>-0.14000000000000057</v>
      </c>
      <c r="J10" s="197">
        <v>9.1999999999999993</v>
      </c>
      <c r="K10" s="197">
        <v>8.66</v>
      </c>
      <c r="L10" s="222">
        <f t="shared" si="2"/>
        <v>-0.53999999999999915</v>
      </c>
      <c r="M10" s="203"/>
      <c r="N10" s="203"/>
      <c r="O10" s="222">
        <f t="shared" si="3"/>
        <v>0</v>
      </c>
      <c r="P10" s="203"/>
      <c r="Q10" s="203"/>
      <c r="R10" s="222">
        <f t="shared" si="4"/>
        <v>0</v>
      </c>
      <c r="S10" s="204"/>
      <c r="T10" s="204"/>
      <c r="U10" s="222">
        <f t="shared" si="5"/>
        <v>0</v>
      </c>
    </row>
    <row r="11" spans="2:21" ht="28.5" customHeight="1" x14ac:dyDescent="0.2">
      <c r="B11" s="522"/>
      <c r="C11" s="193" t="s">
        <v>179</v>
      </c>
      <c r="D11" s="197">
        <v>8.86</v>
      </c>
      <c r="E11" s="197">
        <v>9.33</v>
      </c>
      <c r="F11" s="222">
        <f t="shared" si="0"/>
        <v>0.47000000000000064</v>
      </c>
      <c r="G11" s="199">
        <v>9.0299999999999994</v>
      </c>
      <c r="H11" s="199">
        <v>9.67</v>
      </c>
      <c r="I11" s="222">
        <f t="shared" si="1"/>
        <v>0.64000000000000057</v>
      </c>
      <c r="J11" s="199">
        <v>9.3699999999999992</v>
      </c>
      <c r="K11" s="199">
        <v>9.06</v>
      </c>
      <c r="L11" s="222">
        <f t="shared" si="2"/>
        <v>-0.30999999999999872</v>
      </c>
      <c r="M11" s="197">
        <v>9.31</v>
      </c>
      <c r="N11" s="216">
        <v>9.5</v>
      </c>
      <c r="O11" s="222">
        <f t="shared" si="3"/>
        <v>0.1899999999999995</v>
      </c>
      <c r="P11" s="197">
        <v>9.17</v>
      </c>
      <c r="Q11" s="197">
        <v>9.86</v>
      </c>
      <c r="R11" s="222">
        <f t="shared" si="4"/>
        <v>0.6899999999999995</v>
      </c>
      <c r="S11" s="200">
        <v>8.91</v>
      </c>
      <c r="T11" s="200">
        <v>9.3699999999999992</v>
      </c>
      <c r="U11" s="222">
        <f t="shared" si="5"/>
        <v>0.45999999999999908</v>
      </c>
    </row>
    <row r="12" spans="2:21" s="190" customFormat="1" ht="28.5" customHeight="1" x14ac:dyDescent="0.2">
      <c r="B12" s="522"/>
      <c r="C12" s="193" t="s">
        <v>1566</v>
      </c>
      <c r="D12" s="205">
        <v>7.15</v>
      </c>
      <c r="E12" s="205">
        <v>9.8800000000000008</v>
      </c>
      <c r="F12" s="222">
        <f t="shared" si="0"/>
        <v>2.7300000000000004</v>
      </c>
      <c r="G12" s="205">
        <v>8.4</v>
      </c>
      <c r="H12" s="205">
        <v>9.56</v>
      </c>
      <c r="I12" s="222">
        <f t="shared" si="1"/>
        <v>1.1600000000000001</v>
      </c>
      <c r="J12" s="203">
        <v>8.31</v>
      </c>
      <c r="K12" s="203">
        <v>9.86</v>
      </c>
      <c r="L12" s="222">
        <f t="shared" si="2"/>
        <v>1.5499999999999989</v>
      </c>
      <c r="M12" s="204"/>
      <c r="N12" s="204"/>
      <c r="O12" s="222">
        <f t="shared" si="3"/>
        <v>0</v>
      </c>
      <c r="P12" s="204"/>
      <c r="Q12" s="204"/>
      <c r="R12" s="222">
        <f t="shared" si="4"/>
        <v>0</v>
      </c>
      <c r="S12" s="204"/>
      <c r="T12" s="200"/>
      <c r="U12" s="356">
        <f t="shared" si="5"/>
        <v>0</v>
      </c>
    </row>
    <row r="13" spans="2:21" ht="15" customHeight="1" x14ac:dyDescent="0.2">
      <c r="B13" s="522"/>
      <c r="C13" s="193" t="s">
        <v>180</v>
      </c>
      <c r="D13" s="197">
        <v>9.6300000000000008</v>
      </c>
      <c r="E13" s="197">
        <v>10</v>
      </c>
      <c r="F13" s="216">
        <f t="shared" si="0"/>
        <v>0.36999999999999922</v>
      </c>
      <c r="G13" s="197">
        <v>9.14</v>
      </c>
      <c r="H13" s="197">
        <v>9.33</v>
      </c>
      <c r="I13" s="222">
        <f t="shared" si="1"/>
        <v>0.1899999999999995</v>
      </c>
      <c r="J13" s="197">
        <v>8.8800000000000008</v>
      </c>
      <c r="K13" s="197">
        <v>8.94</v>
      </c>
      <c r="L13" s="222">
        <f t="shared" si="2"/>
        <v>5.9999999999998721E-2</v>
      </c>
      <c r="M13" s="203">
        <v>9.1999999999999993</v>
      </c>
      <c r="N13" s="203">
        <v>9.09</v>
      </c>
      <c r="O13" s="222">
        <f t="shared" si="3"/>
        <v>-0.10999999999999943</v>
      </c>
      <c r="P13" s="203">
        <v>9.15</v>
      </c>
      <c r="Q13" s="203">
        <v>8.9499999999999993</v>
      </c>
      <c r="R13" s="222">
        <f t="shared" si="4"/>
        <v>-0.20000000000000107</v>
      </c>
      <c r="S13" s="203">
        <v>9.16</v>
      </c>
      <c r="T13" s="203">
        <v>8.34</v>
      </c>
      <c r="U13" s="222">
        <f t="shared" si="5"/>
        <v>-0.82000000000000028</v>
      </c>
    </row>
    <row r="14" spans="2:21" s="102" customFormat="1" ht="15" customHeight="1" thickBot="1" x14ac:dyDescent="0.25">
      <c r="B14" s="331"/>
      <c r="C14" s="332" t="s">
        <v>731</v>
      </c>
      <c r="D14" s="333">
        <v>8.6999999999999993</v>
      </c>
      <c r="E14" s="333">
        <v>8.6</v>
      </c>
      <c r="F14" s="222">
        <f t="shared" si="0"/>
        <v>-9.9999999999999645E-2</v>
      </c>
      <c r="G14" s="333">
        <v>8.07</v>
      </c>
      <c r="H14" s="333">
        <v>8.93</v>
      </c>
      <c r="I14" s="334">
        <f t="shared" si="1"/>
        <v>0.85999999999999943</v>
      </c>
      <c r="J14" s="333">
        <v>9.2899999999999991</v>
      </c>
      <c r="K14" s="333">
        <v>10</v>
      </c>
      <c r="L14" s="334">
        <f t="shared" si="2"/>
        <v>0.71000000000000085</v>
      </c>
      <c r="M14" s="333">
        <v>9.41</v>
      </c>
      <c r="N14" s="333">
        <v>9.65</v>
      </c>
      <c r="O14" s="334">
        <f t="shared" si="3"/>
        <v>0.24000000000000021</v>
      </c>
      <c r="P14" s="333">
        <v>8.98</v>
      </c>
      <c r="Q14" s="333">
        <v>9.5</v>
      </c>
      <c r="R14" s="334">
        <f t="shared" si="4"/>
        <v>0.51999999999999957</v>
      </c>
      <c r="S14" s="333">
        <v>9.48</v>
      </c>
      <c r="T14" s="333">
        <v>10</v>
      </c>
      <c r="U14" s="334">
        <f t="shared" si="5"/>
        <v>0.51999999999999957</v>
      </c>
    </row>
  </sheetData>
  <mergeCells count="9">
    <mergeCell ref="P4:R4"/>
    <mergeCell ref="S4:U4"/>
    <mergeCell ref="C4:C5"/>
    <mergeCell ref="B4:B5"/>
    <mergeCell ref="B6:B13"/>
    <mergeCell ref="G4:I4"/>
    <mergeCell ref="D4:F4"/>
    <mergeCell ref="J4:L4"/>
    <mergeCell ref="M4:O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B1:O41"/>
  <sheetViews>
    <sheetView topLeftCell="B1" zoomScale="82" zoomScaleNormal="80" workbookViewId="0">
      <selection activeCell="O23" sqref="O23"/>
    </sheetView>
  </sheetViews>
  <sheetFormatPr defaultColWidth="9.140625" defaultRowHeight="14.25" x14ac:dyDescent="0.2"/>
  <cols>
    <col min="1" max="1" width="20.140625" style="89" customWidth="1"/>
    <col min="2" max="2" width="10.28515625" style="89" customWidth="1"/>
    <col min="3" max="3" width="18.42578125" style="89" customWidth="1"/>
    <col min="4" max="4" width="9.140625" style="89"/>
    <col min="5" max="5" width="10.42578125" style="89" customWidth="1"/>
    <col min="6" max="6" width="9.140625" style="89"/>
    <col min="7" max="8" width="10" style="89" bestFit="1" customWidth="1"/>
    <col min="9" max="9" width="10.85546875" style="89" customWidth="1"/>
    <col min="10" max="10" width="9.140625" style="89"/>
    <col min="11" max="11" width="12.28515625" style="89" customWidth="1"/>
    <col min="12" max="12" width="9.140625" style="89"/>
    <col min="13" max="13" width="10.7109375" style="89" customWidth="1"/>
    <col min="14" max="16384" width="9.140625" style="89"/>
  </cols>
  <sheetData>
    <row r="1" spans="2:15" x14ac:dyDescent="0.2">
      <c r="B1" s="357"/>
      <c r="C1" s="532" t="s">
        <v>1790</v>
      </c>
      <c r="D1" s="532"/>
      <c r="E1" s="532"/>
      <c r="F1" s="532"/>
      <c r="G1" s="532"/>
      <c r="H1" s="532"/>
      <c r="I1" s="532"/>
      <c r="J1" s="532"/>
      <c r="K1" s="532"/>
      <c r="L1" s="532"/>
      <c r="M1" s="532"/>
      <c r="N1" s="532"/>
      <c r="O1" s="532"/>
    </row>
    <row r="2" spans="2:15" ht="14.25" customHeight="1" x14ac:dyDescent="0.2">
      <c r="B2" s="533" t="s">
        <v>0</v>
      </c>
      <c r="C2" s="534" t="s">
        <v>32</v>
      </c>
      <c r="D2" s="534" t="s">
        <v>98</v>
      </c>
      <c r="E2" s="358" t="s">
        <v>192</v>
      </c>
      <c r="F2" s="534" t="s">
        <v>1569</v>
      </c>
      <c r="G2" s="534"/>
      <c r="H2" s="534" t="s">
        <v>140</v>
      </c>
      <c r="I2" s="534"/>
      <c r="J2" s="534" t="s">
        <v>141</v>
      </c>
      <c r="K2" s="534"/>
      <c r="L2" s="534" t="s">
        <v>142</v>
      </c>
      <c r="M2" s="534"/>
      <c r="N2" s="534" t="s">
        <v>19</v>
      </c>
      <c r="O2" s="534"/>
    </row>
    <row r="3" spans="2:15" ht="27" customHeight="1" x14ac:dyDescent="0.2">
      <c r="B3" s="533"/>
      <c r="C3" s="534"/>
      <c r="D3" s="534"/>
      <c r="E3" s="358" t="s">
        <v>91</v>
      </c>
      <c r="F3" s="358" t="s">
        <v>1570</v>
      </c>
      <c r="G3" s="358" t="s">
        <v>1571</v>
      </c>
      <c r="H3" s="358" t="s">
        <v>143</v>
      </c>
      <c r="I3" s="358" t="s">
        <v>193</v>
      </c>
      <c r="J3" s="358" t="s">
        <v>144</v>
      </c>
      <c r="K3" s="358" t="s">
        <v>194</v>
      </c>
      <c r="L3" s="358" t="s">
        <v>156</v>
      </c>
      <c r="M3" s="358" t="s">
        <v>195</v>
      </c>
      <c r="N3" s="358" t="s">
        <v>157</v>
      </c>
      <c r="O3" s="358" t="s">
        <v>196</v>
      </c>
    </row>
    <row r="4" spans="2:15" x14ac:dyDescent="0.2">
      <c r="B4" s="535" t="s">
        <v>172</v>
      </c>
      <c r="C4" s="526" t="s">
        <v>6</v>
      </c>
      <c r="D4" s="359" t="s">
        <v>91</v>
      </c>
      <c r="E4" s="360">
        <v>12</v>
      </c>
      <c r="F4" s="359">
        <v>0</v>
      </c>
      <c r="G4" s="361">
        <f>F4/E4</f>
        <v>0</v>
      </c>
      <c r="H4" s="359">
        <v>1</v>
      </c>
      <c r="I4" s="362">
        <f>H4/E4</f>
        <v>8.3333333333333329E-2</v>
      </c>
      <c r="J4" s="359">
        <v>0</v>
      </c>
      <c r="K4" s="362">
        <f>J4/E4</f>
        <v>0</v>
      </c>
      <c r="L4" s="359">
        <v>0</v>
      </c>
      <c r="M4" s="362" t="e">
        <f t="shared" ref="M4:M20" si="0">L4/E58</f>
        <v>#DIV/0!</v>
      </c>
      <c r="N4" s="359">
        <f>SUM(F4+H4+J4+L4)</f>
        <v>1</v>
      </c>
      <c r="O4" s="362">
        <f>(F4+H4+J4+L4)/E4</f>
        <v>8.3333333333333329E-2</v>
      </c>
    </row>
    <row r="5" spans="2:15" ht="15" customHeight="1" x14ac:dyDescent="0.2">
      <c r="B5" s="535"/>
      <c r="C5" s="526"/>
      <c r="D5" s="359" t="s">
        <v>92</v>
      </c>
      <c r="E5" s="360">
        <v>14</v>
      </c>
      <c r="F5" s="359">
        <v>0</v>
      </c>
      <c r="G5" s="361">
        <f t="shared" ref="G5:G41" si="1">F5/E5</f>
        <v>0</v>
      </c>
      <c r="H5" s="359">
        <v>1</v>
      </c>
      <c r="I5" s="362">
        <f t="shared" ref="I5:I41" si="2">H5/E5</f>
        <v>7.1428571428571425E-2</v>
      </c>
      <c r="J5" s="359">
        <v>1</v>
      </c>
      <c r="K5" s="362">
        <f t="shared" ref="K5:K41" si="3">J5/E5</f>
        <v>7.1428571428571425E-2</v>
      </c>
      <c r="L5" s="359">
        <v>0</v>
      </c>
      <c r="M5" s="362" t="e">
        <f t="shared" si="0"/>
        <v>#DIV/0!</v>
      </c>
      <c r="N5" s="359">
        <f t="shared" ref="N5:N23" si="4">SUM(F5+H5+J5+L5)</f>
        <v>2</v>
      </c>
      <c r="O5" s="362">
        <f t="shared" ref="O5:O41" si="5">(F5+H5+J5+L5)/E5</f>
        <v>0.14285714285714285</v>
      </c>
    </row>
    <row r="6" spans="2:15" ht="15" customHeight="1" x14ac:dyDescent="0.2">
      <c r="B6" s="535"/>
      <c r="C6" s="526"/>
      <c r="D6" s="359" t="s">
        <v>93</v>
      </c>
      <c r="E6" s="360">
        <v>16</v>
      </c>
      <c r="F6" s="359">
        <v>0</v>
      </c>
      <c r="G6" s="361">
        <f t="shared" si="1"/>
        <v>0</v>
      </c>
      <c r="H6" s="359">
        <v>2</v>
      </c>
      <c r="I6" s="362">
        <f t="shared" si="2"/>
        <v>0.125</v>
      </c>
      <c r="J6" s="359">
        <v>0</v>
      </c>
      <c r="K6" s="362">
        <f t="shared" si="3"/>
        <v>0</v>
      </c>
      <c r="L6" s="359">
        <v>0</v>
      </c>
      <c r="M6" s="362" t="e">
        <f t="shared" si="0"/>
        <v>#DIV/0!</v>
      </c>
      <c r="N6" s="359">
        <f t="shared" si="4"/>
        <v>2</v>
      </c>
      <c r="O6" s="362">
        <f t="shared" si="5"/>
        <v>0.125</v>
      </c>
    </row>
    <row r="7" spans="2:15" x14ac:dyDescent="0.2">
      <c r="B7" s="535"/>
      <c r="C7" s="526"/>
      <c r="D7" s="359" t="s">
        <v>19</v>
      </c>
      <c r="E7" s="358">
        <f>SUM(E4:E6)</f>
        <v>42</v>
      </c>
      <c r="F7" s="358">
        <f>SUM(F4:F6)</f>
        <v>0</v>
      </c>
      <c r="G7" s="363">
        <f t="shared" si="1"/>
        <v>0</v>
      </c>
      <c r="H7" s="358">
        <f>SUM(H4:H6)</f>
        <v>4</v>
      </c>
      <c r="I7" s="364">
        <f t="shared" si="2"/>
        <v>9.5238095238095233E-2</v>
      </c>
      <c r="J7" s="358">
        <f>SUM(J4:J6)</f>
        <v>1</v>
      </c>
      <c r="K7" s="364">
        <f t="shared" si="3"/>
        <v>2.3809523809523808E-2</v>
      </c>
      <c r="L7" s="358">
        <f>SUM(L4:L6)</f>
        <v>0</v>
      </c>
      <c r="M7" s="364" t="e">
        <f t="shared" si="0"/>
        <v>#DIV/0!</v>
      </c>
      <c r="N7" s="358">
        <f>SUM(N4:N6)</f>
        <v>5</v>
      </c>
      <c r="O7" s="364">
        <f>(F7+H7+J7+L7)/E7</f>
        <v>0.11904761904761904</v>
      </c>
    </row>
    <row r="8" spans="2:15" x14ac:dyDescent="0.2">
      <c r="B8" s="535"/>
      <c r="C8" s="526" t="s">
        <v>10</v>
      </c>
      <c r="D8" s="359" t="s">
        <v>91</v>
      </c>
      <c r="E8" s="359">
        <v>30</v>
      </c>
      <c r="F8" s="359">
        <v>0</v>
      </c>
      <c r="G8" s="361">
        <f t="shared" si="1"/>
        <v>0</v>
      </c>
      <c r="H8" s="359">
        <v>4</v>
      </c>
      <c r="I8" s="362">
        <f t="shared" si="2"/>
        <v>0.13333333333333333</v>
      </c>
      <c r="J8" s="359">
        <v>4</v>
      </c>
      <c r="K8" s="362">
        <f t="shared" si="3"/>
        <v>0.13333333333333333</v>
      </c>
      <c r="L8" s="359">
        <v>0</v>
      </c>
      <c r="M8" s="362" t="e">
        <f t="shared" si="0"/>
        <v>#DIV/0!</v>
      </c>
      <c r="N8" s="359">
        <f t="shared" si="4"/>
        <v>8</v>
      </c>
      <c r="O8" s="362">
        <f t="shared" si="5"/>
        <v>0.26666666666666666</v>
      </c>
    </row>
    <row r="9" spans="2:15" x14ac:dyDescent="0.2">
      <c r="B9" s="535"/>
      <c r="C9" s="526"/>
      <c r="D9" s="359" t="s">
        <v>92</v>
      </c>
      <c r="E9" s="359">
        <v>28</v>
      </c>
      <c r="F9" s="359">
        <v>1</v>
      </c>
      <c r="G9" s="361">
        <f t="shared" si="1"/>
        <v>3.5714285714285712E-2</v>
      </c>
      <c r="H9" s="359">
        <v>3</v>
      </c>
      <c r="I9" s="362">
        <f t="shared" si="2"/>
        <v>0.10714285714285714</v>
      </c>
      <c r="J9" s="359">
        <v>3</v>
      </c>
      <c r="K9" s="362">
        <f t="shared" si="3"/>
        <v>0.10714285714285714</v>
      </c>
      <c r="L9" s="359">
        <v>0</v>
      </c>
      <c r="M9" s="362" t="e">
        <f t="shared" si="0"/>
        <v>#DIV/0!</v>
      </c>
      <c r="N9" s="359">
        <f t="shared" si="4"/>
        <v>7</v>
      </c>
      <c r="O9" s="362">
        <f t="shared" si="5"/>
        <v>0.25</v>
      </c>
    </row>
    <row r="10" spans="2:15" x14ac:dyDescent="0.2">
      <c r="B10" s="535"/>
      <c r="C10" s="526"/>
      <c r="D10" s="359" t="s">
        <v>93</v>
      </c>
      <c r="E10" s="359">
        <v>26</v>
      </c>
      <c r="F10" s="359">
        <v>1</v>
      </c>
      <c r="G10" s="361">
        <f t="shared" si="1"/>
        <v>3.8461538461538464E-2</v>
      </c>
      <c r="H10" s="359">
        <v>3</v>
      </c>
      <c r="I10" s="362">
        <f t="shared" si="2"/>
        <v>0.11538461538461539</v>
      </c>
      <c r="J10" s="359">
        <v>3</v>
      </c>
      <c r="K10" s="362">
        <f t="shared" si="3"/>
        <v>0.11538461538461539</v>
      </c>
      <c r="L10" s="359">
        <v>0</v>
      </c>
      <c r="M10" s="362" t="e">
        <f t="shared" si="0"/>
        <v>#DIV/0!</v>
      </c>
      <c r="N10" s="359">
        <f t="shared" si="4"/>
        <v>7</v>
      </c>
      <c r="O10" s="362">
        <f t="shared" si="5"/>
        <v>0.26923076923076922</v>
      </c>
    </row>
    <row r="11" spans="2:15" x14ac:dyDescent="0.2">
      <c r="B11" s="535"/>
      <c r="C11" s="526"/>
      <c r="D11" s="359" t="s">
        <v>94</v>
      </c>
      <c r="E11" s="359">
        <v>30</v>
      </c>
      <c r="F11" s="359">
        <v>1</v>
      </c>
      <c r="G11" s="361">
        <f t="shared" si="1"/>
        <v>3.3333333333333333E-2</v>
      </c>
      <c r="H11" s="359">
        <v>0</v>
      </c>
      <c r="I11" s="362">
        <f t="shared" si="2"/>
        <v>0</v>
      </c>
      <c r="J11" s="359">
        <v>4</v>
      </c>
      <c r="K11" s="362">
        <f t="shared" si="3"/>
        <v>0.13333333333333333</v>
      </c>
      <c r="L11" s="359">
        <v>0</v>
      </c>
      <c r="M11" s="362" t="e">
        <f t="shared" si="0"/>
        <v>#DIV/0!</v>
      </c>
      <c r="N11" s="359">
        <f t="shared" si="4"/>
        <v>5</v>
      </c>
      <c r="O11" s="362">
        <f t="shared" si="5"/>
        <v>0.16666666666666666</v>
      </c>
    </row>
    <row r="12" spans="2:15" x14ac:dyDescent="0.2">
      <c r="B12" s="535"/>
      <c r="C12" s="526"/>
      <c r="D12" s="359" t="s">
        <v>19</v>
      </c>
      <c r="E12" s="358">
        <f>SUM(E8:E11)</f>
        <v>114</v>
      </c>
      <c r="F12" s="358">
        <f>SUM(F8:F11)</f>
        <v>3</v>
      </c>
      <c r="G12" s="363">
        <f t="shared" si="1"/>
        <v>2.6315789473684209E-2</v>
      </c>
      <c r="H12" s="358">
        <f>SUM(H8:H11)</f>
        <v>10</v>
      </c>
      <c r="I12" s="364">
        <f t="shared" si="2"/>
        <v>8.771929824561403E-2</v>
      </c>
      <c r="J12" s="358">
        <f>SUM(J8:J11)</f>
        <v>14</v>
      </c>
      <c r="K12" s="364">
        <f t="shared" si="3"/>
        <v>0.12280701754385964</v>
      </c>
      <c r="L12" s="358">
        <f>SUM(L8:L11)</f>
        <v>0</v>
      </c>
      <c r="M12" s="364" t="e">
        <f t="shared" si="0"/>
        <v>#DIV/0!</v>
      </c>
      <c r="N12" s="358">
        <f>SUM(N8:N11)</f>
        <v>27</v>
      </c>
      <c r="O12" s="364">
        <f>(F12+H12+J12+L12)/E12</f>
        <v>0.23684210526315788</v>
      </c>
    </row>
    <row r="13" spans="2:15" x14ac:dyDescent="0.2">
      <c r="B13" s="535"/>
      <c r="C13" s="526" t="s">
        <v>8</v>
      </c>
      <c r="D13" s="359" t="s">
        <v>91</v>
      </c>
      <c r="E13" s="359">
        <v>20</v>
      </c>
      <c r="F13" s="359">
        <v>0</v>
      </c>
      <c r="G13" s="361">
        <f t="shared" si="1"/>
        <v>0</v>
      </c>
      <c r="H13" s="359">
        <v>2</v>
      </c>
      <c r="I13" s="362">
        <f t="shared" si="2"/>
        <v>0.1</v>
      </c>
      <c r="J13" s="359">
        <v>3</v>
      </c>
      <c r="K13" s="362">
        <f t="shared" si="3"/>
        <v>0.15</v>
      </c>
      <c r="L13" s="359">
        <v>0</v>
      </c>
      <c r="M13" s="362" t="e">
        <f t="shared" si="0"/>
        <v>#DIV/0!</v>
      </c>
      <c r="N13" s="359">
        <f t="shared" si="4"/>
        <v>5</v>
      </c>
      <c r="O13" s="362">
        <f t="shared" si="5"/>
        <v>0.25</v>
      </c>
    </row>
    <row r="14" spans="2:15" ht="14.25" customHeight="1" x14ac:dyDescent="0.2">
      <c r="B14" s="535"/>
      <c r="C14" s="526"/>
      <c r="D14" s="359" t="s">
        <v>92</v>
      </c>
      <c r="E14" s="359">
        <v>19</v>
      </c>
      <c r="F14" s="359">
        <v>1</v>
      </c>
      <c r="G14" s="361">
        <f t="shared" si="1"/>
        <v>5.2631578947368418E-2</v>
      </c>
      <c r="H14" s="359">
        <v>2</v>
      </c>
      <c r="I14" s="362">
        <f t="shared" si="2"/>
        <v>0.10526315789473684</v>
      </c>
      <c r="J14" s="359">
        <v>2</v>
      </c>
      <c r="K14" s="362">
        <f t="shared" si="3"/>
        <v>0.10526315789473684</v>
      </c>
      <c r="L14" s="359">
        <v>0</v>
      </c>
      <c r="M14" s="362" t="e">
        <f t="shared" si="0"/>
        <v>#DIV/0!</v>
      </c>
      <c r="N14" s="359">
        <f t="shared" si="4"/>
        <v>5</v>
      </c>
      <c r="O14" s="362">
        <f t="shared" si="5"/>
        <v>0.26315789473684209</v>
      </c>
    </row>
    <row r="15" spans="2:15" x14ac:dyDescent="0.2">
      <c r="B15" s="535"/>
      <c r="C15" s="526"/>
      <c r="D15" s="359" t="s">
        <v>93</v>
      </c>
      <c r="E15" s="359">
        <v>19</v>
      </c>
      <c r="F15" s="359">
        <v>1</v>
      </c>
      <c r="G15" s="361">
        <f t="shared" si="1"/>
        <v>5.2631578947368418E-2</v>
      </c>
      <c r="H15" s="359">
        <v>2</v>
      </c>
      <c r="I15" s="362">
        <f t="shared" si="2"/>
        <v>0.10526315789473684</v>
      </c>
      <c r="J15" s="359">
        <v>4</v>
      </c>
      <c r="K15" s="362">
        <f t="shared" si="3"/>
        <v>0.21052631578947367</v>
      </c>
      <c r="L15" s="359">
        <v>0</v>
      </c>
      <c r="M15" s="362" t="e">
        <f t="shared" si="0"/>
        <v>#DIV/0!</v>
      </c>
      <c r="N15" s="359">
        <f t="shared" si="4"/>
        <v>7</v>
      </c>
      <c r="O15" s="362">
        <f t="shared" si="5"/>
        <v>0.36842105263157893</v>
      </c>
    </row>
    <row r="16" spans="2:15" x14ac:dyDescent="0.2">
      <c r="B16" s="535"/>
      <c r="C16" s="526"/>
      <c r="D16" s="359" t="s">
        <v>19</v>
      </c>
      <c r="E16" s="358">
        <f>SUM(E13:E15)</f>
        <v>58</v>
      </c>
      <c r="F16" s="358">
        <f>SUM(F13:F15)</f>
        <v>2</v>
      </c>
      <c r="G16" s="363">
        <f t="shared" si="1"/>
        <v>3.4482758620689655E-2</v>
      </c>
      <c r="H16" s="358">
        <f>SUM(H13:H15)</f>
        <v>6</v>
      </c>
      <c r="I16" s="364">
        <f t="shared" si="2"/>
        <v>0.10344827586206896</v>
      </c>
      <c r="J16" s="358">
        <f>SUM(J13:J15)</f>
        <v>9</v>
      </c>
      <c r="K16" s="364">
        <f t="shared" si="3"/>
        <v>0.15517241379310345</v>
      </c>
      <c r="L16" s="358">
        <f>SUM(L13:L15)</f>
        <v>0</v>
      </c>
      <c r="M16" s="364" t="e">
        <f t="shared" si="0"/>
        <v>#DIV/0!</v>
      </c>
      <c r="N16" s="358">
        <f>SUM(N13:N15)</f>
        <v>17</v>
      </c>
      <c r="O16" s="364">
        <f>(F16+H16+J16+L16)/E16</f>
        <v>0.29310344827586204</v>
      </c>
    </row>
    <row r="17" spans="2:15" x14ac:dyDescent="0.2">
      <c r="B17" s="535"/>
      <c r="C17" s="536" t="s">
        <v>1486</v>
      </c>
      <c r="D17" s="359" t="s">
        <v>91</v>
      </c>
      <c r="E17" s="359">
        <v>14</v>
      </c>
      <c r="F17" s="359">
        <v>0</v>
      </c>
      <c r="G17" s="363">
        <f t="shared" si="1"/>
        <v>0</v>
      </c>
      <c r="H17" s="359">
        <v>1</v>
      </c>
      <c r="I17" s="364">
        <f t="shared" si="2"/>
        <v>7.1428571428571425E-2</v>
      </c>
      <c r="J17" s="359">
        <v>0</v>
      </c>
      <c r="K17" s="364">
        <f t="shared" si="3"/>
        <v>0</v>
      </c>
      <c r="L17" s="358">
        <v>0</v>
      </c>
      <c r="M17" s="364" t="e">
        <f t="shared" si="0"/>
        <v>#DIV/0!</v>
      </c>
      <c r="N17" s="359">
        <f t="shared" si="4"/>
        <v>1</v>
      </c>
      <c r="O17" s="364">
        <f t="shared" si="5"/>
        <v>7.1428571428571425E-2</v>
      </c>
    </row>
    <row r="18" spans="2:15" ht="14.25" customHeight="1" x14ac:dyDescent="0.2">
      <c r="B18" s="535"/>
      <c r="C18" s="537"/>
      <c r="D18" s="359" t="s">
        <v>92</v>
      </c>
      <c r="E18" s="359">
        <v>15</v>
      </c>
      <c r="F18" s="359">
        <v>1</v>
      </c>
      <c r="G18" s="363">
        <f t="shared" si="1"/>
        <v>6.6666666666666666E-2</v>
      </c>
      <c r="H18" s="359">
        <v>2</v>
      </c>
      <c r="I18" s="364">
        <f t="shared" si="2"/>
        <v>0.13333333333333333</v>
      </c>
      <c r="J18" s="359">
        <v>2</v>
      </c>
      <c r="K18" s="364">
        <f t="shared" si="3"/>
        <v>0.13333333333333333</v>
      </c>
      <c r="L18" s="358">
        <v>0</v>
      </c>
      <c r="M18" s="364" t="e">
        <f t="shared" si="0"/>
        <v>#DIV/0!</v>
      </c>
      <c r="N18" s="359">
        <f t="shared" si="4"/>
        <v>5</v>
      </c>
      <c r="O18" s="364">
        <f t="shared" si="5"/>
        <v>0.33333333333333331</v>
      </c>
    </row>
    <row r="19" spans="2:15" x14ac:dyDescent="0.2">
      <c r="B19" s="535"/>
      <c r="C19" s="537"/>
      <c r="D19" s="359" t="s">
        <v>93</v>
      </c>
      <c r="E19" s="359">
        <v>9</v>
      </c>
      <c r="F19" s="359">
        <v>1</v>
      </c>
      <c r="G19" s="363">
        <f t="shared" si="1"/>
        <v>0.1111111111111111</v>
      </c>
      <c r="H19" s="359">
        <v>1</v>
      </c>
      <c r="I19" s="364">
        <f t="shared" si="2"/>
        <v>0.1111111111111111</v>
      </c>
      <c r="J19" s="359">
        <v>2</v>
      </c>
      <c r="K19" s="364">
        <f t="shared" si="3"/>
        <v>0.22222222222222221</v>
      </c>
      <c r="L19" s="358">
        <v>0</v>
      </c>
      <c r="M19" s="364" t="e">
        <f t="shared" si="0"/>
        <v>#DIV/0!</v>
      </c>
      <c r="N19" s="359">
        <f t="shared" si="4"/>
        <v>4</v>
      </c>
      <c r="O19" s="364">
        <f t="shared" si="5"/>
        <v>0.44444444444444442</v>
      </c>
    </row>
    <row r="20" spans="2:15" x14ac:dyDescent="0.2">
      <c r="B20" s="535"/>
      <c r="C20" s="538"/>
      <c r="D20" s="359" t="s">
        <v>19</v>
      </c>
      <c r="E20" s="358">
        <f>SUM(E17:E19)</f>
        <v>38</v>
      </c>
      <c r="F20" s="358">
        <f>SUM(F17:F19)</f>
        <v>2</v>
      </c>
      <c r="G20" s="363">
        <f t="shared" si="1"/>
        <v>5.2631578947368418E-2</v>
      </c>
      <c r="H20" s="358">
        <f>SUM(H17:H19)</f>
        <v>4</v>
      </c>
      <c r="I20" s="364">
        <f t="shared" si="2"/>
        <v>0.10526315789473684</v>
      </c>
      <c r="J20" s="358">
        <f>SUM(J17:J19)</f>
        <v>4</v>
      </c>
      <c r="K20" s="364">
        <f t="shared" si="3"/>
        <v>0.10526315789473684</v>
      </c>
      <c r="L20" s="358">
        <f>SUM(L17:L19)</f>
        <v>0</v>
      </c>
      <c r="M20" s="364" t="e">
        <f t="shared" si="0"/>
        <v>#DIV/0!</v>
      </c>
      <c r="N20" s="358">
        <f>SUM(N17:N19)</f>
        <v>10</v>
      </c>
      <c r="O20" s="364">
        <f>(F20+H20+J20+L20)/E20</f>
        <v>0.26315789473684209</v>
      </c>
    </row>
    <row r="21" spans="2:15" x14ac:dyDescent="0.2">
      <c r="B21" s="535"/>
      <c r="C21" s="526" t="s">
        <v>21</v>
      </c>
      <c r="D21" s="359" t="s">
        <v>91</v>
      </c>
      <c r="E21" s="359">
        <v>4</v>
      </c>
      <c r="F21" s="359">
        <v>0</v>
      </c>
      <c r="G21" s="361">
        <f t="shared" si="1"/>
        <v>0</v>
      </c>
      <c r="H21" s="359">
        <v>1</v>
      </c>
      <c r="I21" s="362">
        <f t="shared" si="2"/>
        <v>0.25</v>
      </c>
      <c r="J21" s="359">
        <v>0</v>
      </c>
      <c r="K21" s="362">
        <f t="shared" si="3"/>
        <v>0</v>
      </c>
      <c r="L21" s="359">
        <v>0</v>
      </c>
      <c r="M21" s="362" t="e">
        <f t="shared" ref="M21:M31" si="6">L21/E71</f>
        <v>#DIV/0!</v>
      </c>
      <c r="N21" s="359">
        <f t="shared" si="4"/>
        <v>1</v>
      </c>
      <c r="O21" s="362">
        <f t="shared" si="5"/>
        <v>0.25</v>
      </c>
    </row>
    <row r="22" spans="2:15" ht="15" customHeight="1" x14ac:dyDescent="0.2">
      <c r="B22" s="535"/>
      <c r="C22" s="526"/>
      <c r="D22" s="359" t="s">
        <v>92</v>
      </c>
      <c r="E22" s="359">
        <v>8</v>
      </c>
      <c r="F22" s="359">
        <v>1</v>
      </c>
      <c r="G22" s="361">
        <f t="shared" si="1"/>
        <v>0.125</v>
      </c>
      <c r="H22" s="359">
        <v>1</v>
      </c>
      <c r="I22" s="362">
        <f t="shared" si="2"/>
        <v>0.125</v>
      </c>
      <c r="J22" s="359">
        <v>2</v>
      </c>
      <c r="K22" s="362">
        <f t="shared" si="3"/>
        <v>0.25</v>
      </c>
      <c r="L22" s="359">
        <v>0</v>
      </c>
      <c r="M22" s="362" t="e">
        <f t="shared" si="6"/>
        <v>#DIV/0!</v>
      </c>
      <c r="N22" s="359">
        <f t="shared" si="4"/>
        <v>4</v>
      </c>
      <c r="O22" s="362">
        <f t="shared" si="5"/>
        <v>0.5</v>
      </c>
    </row>
    <row r="23" spans="2:15" x14ac:dyDescent="0.2">
      <c r="B23" s="535"/>
      <c r="C23" s="526"/>
      <c r="D23" s="359" t="s">
        <v>93</v>
      </c>
      <c r="E23" s="359">
        <v>1</v>
      </c>
      <c r="F23" s="359">
        <v>0</v>
      </c>
      <c r="G23" s="361">
        <f t="shared" si="1"/>
        <v>0</v>
      </c>
      <c r="H23" s="359">
        <v>1</v>
      </c>
      <c r="I23" s="362">
        <f t="shared" si="2"/>
        <v>1</v>
      </c>
      <c r="J23" s="359">
        <v>0</v>
      </c>
      <c r="K23" s="362">
        <f t="shared" si="3"/>
        <v>0</v>
      </c>
      <c r="L23" s="359">
        <v>0</v>
      </c>
      <c r="M23" s="362" t="e">
        <f t="shared" si="6"/>
        <v>#DIV/0!</v>
      </c>
      <c r="N23" s="359">
        <f t="shared" si="4"/>
        <v>1</v>
      </c>
      <c r="O23" s="362">
        <f t="shared" si="5"/>
        <v>1</v>
      </c>
    </row>
    <row r="24" spans="2:15" x14ac:dyDescent="0.2">
      <c r="B24" s="535"/>
      <c r="C24" s="526"/>
      <c r="D24" s="359" t="s">
        <v>19</v>
      </c>
      <c r="E24" s="358">
        <f>SUM(E21:E23)</f>
        <v>13</v>
      </c>
      <c r="F24" s="358">
        <f>SUM(F21:F23)</f>
        <v>1</v>
      </c>
      <c r="G24" s="361">
        <f t="shared" si="1"/>
        <v>7.6923076923076927E-2</v>
      </c>
      <c r="H24" s="358">
        <f>SUM(H21:H23)</f>
        <v>3</v>
      </c>
      <c r="I24" s="364">
        <f t="shared" si="2"/>
        <v>0.23076923076923078</v>
      </c>
      <c r="J24" s="358">
        <f>SUM(J21:J23)</f>
        <v>2</v>
      </c>
      <c r="K24" s="364">
        <f t="shared" si="3"/>
        <v>0.15384615384615385</v>
      </c>
      <c r="L24" s="358">
        <f>SUM(L21:L23)</f>
        <v>0</v>
      </c>
      <c r="M24" s="364" t="e">
        <f t="shared" si="6"/>
        <v>#DIV/0!</v>
      </c>
      <c r="N24" s="358">
        <f>SUM(N21:N23)</f>
        <v>6</v>
      </c>
      <c r="O24" s="364">
        <f>(F24+H24+J24+L24)/E24</f>
        <v>0.46153846153846156</v>
      </c>
    </row>
    <row r="25" spans="2:15" x14ac:dyDescent="0.2">
      <c r="B25" s="535"/>
      <c r="C25" s="527" t="s">
        <v>197</v>
      </c>
      <c r="D25" s="527"/>
      <c r="E25" s="358">
        <f>E7+E12+E16+E20+E24</f>
        <v>265</v>
      </c>
      <c r="F25" s="358">
        <f>F7+F12+F16+F20+F24</f>
        <v>8</v>
      </c>
      <c r="G25" s="363">
        <f t="shared" si="1"/>
        <v>3.0188679245283019E-2</v>
      </c>
      <c r="H25" s="358">
        <f>SUM(H24,H20,H16,H12,H7)</f>
        <v>27</v>
      </c>
      <c r="I25" s="364">
        <f t="shared" si="2"/>
        <v>0.10188679245283019</v>
      </c>
      <c r="J25" s="358">
        <f>SUM(J24,J20,J16,J12,J7)</f>
        <v>30</v>
      </c>
      <c r="K25" s="364">
        <f t="shared" si="3"/>
        <v>0.11320754716981132</v>
      </c>
      <c r="L25" s="358">
        <v>0</v>
      </c>
      <c r="M25" s="364" t="e">
        <f t="shared" si="6"/>
        <v>#DIV/0!</v>
      </c>
      <c r="N25" s="358">
        <f>SUM(N7,N12,N16,N20,N24)</f>
        <v>65</v>
      </c>
      <c r="O25" s="364">
        <f>(F25+H25+J25+L25)/E25</f>
        <v>0.24528301886792453</v>
      </c>
    </row>
    <row r="26" spans="2:15" ht="14.25" customHeight="1" x14ac:dyDescent="0.2">
      <c r="B26" s="535"/>
      <c r="C26" s="528" t="s">
        <v>179</v>
      </c>
      <c r="D26" s="359" t="s">
        <v>91</v>
      </c>
      <c r="E26" s="359">
        <v>0</v>
      </c>
      <c r="F26" s="359">
        <v>0</v>
      </c>
      <c r="G26" s="361" t="e">
        <f t="shared" si="1"/>
        <v>#DIV/0!</v>
      </c>
      <c r="H26" s="359">
        <v>0</v>
      </c>
      <c r="I26" s="362" t="e">
        <f t="shared" si="2"/>
        <v>#DIV/0!</v>
      </c>
      <c r="J26" s="359">
        <v>0</v>
      </c>
      <c r="K26" s="362" t="e">
        <f t="shared" si="3"/>
        <v>#DIV/0!</v>
      </c>
      <c r="L26" s="358">
        <v>0</v>
      </c>
      <c r="M26" s="362" t="e">
        <f t="shared" si="6"/>
        <v>#DIV/0!</v>
      </c>
      <c r="N26" s="359">
        <f t="shared" ref="N26:N38" si="7">SUM(F26+H26+J26+L26)</f>
        <v>0</v>
      </c>
      <c r="O26" s="362" t="e">
        <f t="shared" si="5"/>
        <v>#DIV/0!</v>
      </c>
    </row>
    <row r="27" spans="2:15" ht="14.25" customHeight="1" x14ac:dyDescent="0.2">
      <c r="B27" s="535"/>
      <c r="C27" s="528"/>
      <c r="D27" s="359" t="s">
        <v>92</v>
      </c>
      <c r="E27" s="359">
        <v>7</v>
      </c>
      <c r="F27" s="359">
        <v>1</v>
      </c>
      <c r="G27" s="361">
        <f t="shared" si="1"/>
        <v>0.14285714285714285</v>
      </c>
      <c r="H27" s="359">
        <v>1</v>
      </c>
      <c r="I27" s="362">
        <f t="shared" si="2"/>
        <v>0.14285714285714285</v>
      </c>
      <c r="J27" s="359">
        <v>0</v>
      </c>
      <c r="K27" s="362">
        <f t="shared" si="3"/>
        <v>0</v>
      </c>
      <c r="L27" s="358">
        <v>0</v>
      </c>
      <c r="M27" s="362" t="e">
        <f t="shared" si="6"/>
        <v>#DIV/0!</v>
      </c>
      <c r="N27" s="359">
        <f t="shared" si="7"/>
        <v>2</v>
      </c>
      <c r="O27" s="362">
        <f t="shared" si="5"/>
        <v>0.2857142857142857</v>
      </c>
    </row>
    <row r="28" spans="2:15" x14ac:dyDescent="0.2">
      <c r="B28" s="535"/>
      <c r="C28" s="528"/>
      <c r="D28" s="359" t="s">
        <v>19</v>
      </c>
      <c r="E28" s="358">
        <f>SUM(E26:E27)</f>
        <v>7</v>
      </c>
      <c r="F28" s="358">
        <f>SUM(F26:F27)</f>
        <v>1</v>
      </c>
      <c r="G28" s="363">
        <f t="shared" si="1"/>
        <v>0.14285714285714285</v>
      </c>
      <c r="H28" s="358">
        <f>SUM(H26:H27)</f>
        <v>1</v>
      </c>
      <c r="I28" s="364">
        <f t="shared" si="2"/>
        <v>0.14285714285714285</v>
      </c>
      <c r="J28" s="358">
        <f>SUM(J26:J27)</f>
        <v>0</v>
      </c>
      <c r="K28" s="364">
        <f t="shared" si="3"/>
        <v>0</v>
      </c>
      <c r="L28" s="358">
        <f>SUM(L26:L27)</f>
        <v>0</v>
      </c>
      <c r="M28" s="364" t="e">
        <f t="shared" si="6"/>
        <v>#DIV/0!</v>
      </c>
      <c r="N28" s="358">
        <f>SUM(N26:N27)</f>
        <v>2</v>
      </c>
      <c r="O28" s="364">
        <f t="shared" si="5"/>
        <v>0.2857142857142857</v>
      </c>
    </row>
    <row r="29" spans="2:15" x14ac:dyDescent="0.2">
      <c r="B29" s="535"/>
      <c r="C29" s="528" t="s">
        <v>1791</v>
      </c>
      <c r="D29" s="359" t="s">
        <v>91</v>
      </c>
      <c r="E29" s="359">
        <v>13</v>
      </c>
      <c r="F29" s="359">
        <v>0</v>
      </c>
      <c r="G29" s="361">
        <f t="shared" si="1"/>
        <v>0</v>
      </c>
      <c r="H29" s="359">
        <v>1</v>
      </c>
      <c r="I29" s="362">
        <f t="shared" si="2"/>
        <v>7.6923076923076927E-2</v>
      </c>
      <c r="J29" s="359">
        <v>1</v>
      </c>
      <c r="K29" s="362">
        <f t="shared" si="3"/>
        <v>7.6923076923076927E-2</v>
      </c>
      <c r="L29" s="358">
        <v>0</v>
      </c>
      <c r="M29" s="362" t="e">
        <f t="shared" si="6"/>
        <v>#DIV/0!</v>
      </c>
      <c r="N29" s="359">
        <f>SUM(F29+H29+J29+L29)</f>
        <v>2</v>
      </c>
      <c r="O29" s="362">
        <f t="shared" si="5"/>
        <v>0.15384615384615385</v>
      </c>
    </row>
    <row r="30" spans="2:15" x14ac:dyDescent="0.2">
      <c r="B30" s="535"/>
      <c r="C30" s="528"/>
      <c r="D30" s="359" t="s">
        <v>92</v>
      </c>
      <c r="E30" s="359">
        <v>0</v>
      </c>
      <c r="F30" s="359">
        <v>0</v>
      </c>
      <c r="G30" s="361" t="e">
        <f t="shared" si="1"/>
        <v>#DIV/0!</v>
      </c>
      <c r="H30" s="359">
        <v>0</v>
      </c>
      <c r="I30" s="362" t="e">
        <f t="shared" si="2"/>
        <v>#DIV/0!</v>
      </c>
      <c r="J30" s="359">
        <v>0</v>
      </c>
      <c r="K30" s="362" t="e">
        <f t="shared" si="3"/>
        <v>#DIV/0!</v>
      </c>
      <c r="L30" s="358">
        <v>0</v>
      </c>
      <c r="M30" s="362" t="e">
        <f t="shared" si="6"/>
        <v>#DIV/0!</v>
      </c>
      <c r="N30" s="359">
        <f>SUM(F30+H30+J30+L30)</f>
        <v>0</v>
      </c>
      <c r="O30" s="362" t="e">
        <f t="shared" si="5"/>
        <v>#DIV/0!</v>
      </c>
    </row>
    <row r="31" spans="2:15" x14ac:dyDescent="0.2">
      <c r="B31" s="535"/>
      <c r="C31" s="528"/>
      <c r="D31" s="359" t="s">
        <v>19</v>
      </c>
      <c r="E31" s="358">
        <f>SUM(E29:E30)</f>
        <v>13</v>
      </c>
      <c r="F31" s="358">
        <f>SUM(F29:F30)</f>
        <v>0</v>
      </c>
      <c r="G31" s="363">
        <f t="shared" si="1"/>
        <v>0</v>
      </c>
      <c r="H31" s="358">
        <f>SUM(H29:H30)</f>
        <v>1</v>
      </c>
      <c r="I31" s="364">
        <f t="shared" si="2"/>
        <v>7.6923076923076927E-2</v>
      </c>
      <c r="J31" s="358">
        <f>SUM(J29:J30)</f>
        <v>1</v>
      </c>
      <c r="K31" s="364">
        <f t="shared" si="3"/>
        <v>7.6923076923076927E-2</v>
      </c>
      <c r="L31" s="358">
        <f>SUM(L29:L30)</f>
        <v>0</v>
      </c>
      <c r="M31" s="364" t="e">
        <f t="shared" si="6"/>
        <v>#DIV/0!</v>
      </c>
      <c r="N31" s="358">
        <f>SUM(N29:N30)</f>
        <v>2</v>
      </c>
      <c r="O31" s="364">
        <f t="shared" si="5"/>
        <v>0.15384615384615385</v>
      </c>
    </row>
    <row r="32" spans="2:15" x14ac:dyDescent="0.2">
      <c r="B32" s="535"/>
      <c r="C32" s="529" t="s">
        <v>180</v>
      </c>
      <c r="D32" s="359" t="s">
        <v>91</v>
      </c>
      <c r="E32" s="359">
        <v>8</v>
      </c>
      <c r="F32" s="359">
        <v>0</v>
      </c>
      <c r="G32" s="361">
        <f t="shared" si="1"/>
        <v>0</v>
      </c>
      <c r="H32" s="359">
        <v>1</v>
      </c>
      <c r="I32" s="362">
        <f t="shared" si="2"/>
        <v>0.125</v>
      </c>
      <c r="J32" s="359">
        <v>1</v>
      </c>
      <c r="K32" s="362">
        <f t="shared" si="3"/>
        <v>0.125</v>
      </c>
      <c r="L32" s="359">
        <v>0</v>
      </c>
      <c r="M32" s="362" t="e">
        <f t="shared" ref="M32:M39" si="8">L32/E79</f>
        <v>#DIV/0!</v>
      </c>
      <c r="N32" s="359">
        <f t="shared" si="7"/>
        <v>2</v>
      </c>
      <c r="O32" s="362">
        <f t="shared" si="5"/>
        <v>0.25</v>
      </c>
    </row>
    <row r="33" spans="2:15" ht="13.9" customHeight="1" x14ac:dyDescent="0.2">
      <c r="B33" s="535"/>
      <c r="C33" s="529"/>
      <c r="D33" s="359" t="s">
        <v>92</v>
      </c>
      <c r="E33" s="359">
        <v>8</v>
      </c>
      <c r="F33" s="359">
        <v>1</v>
      </c>
      <c r="G33" s="361">
        <f t="shared" si="1"/>
        <v>0.125</v>
      </c>
      <c r="H33" s="359">
        <v>2</v>
      </c>
      <c r="I33" s="362">
        <f t="shared" si="2"/>
        <v>0.25</v>
      </c>
      <c r="J33" s="359">
        <v>0</v>
      </c>
      <c r="K33" s="362">
        <f t="shared" si="3"/>
        <v>0</v>
      </c>
      <c r="L33" s="359">
        <v>0</v>
      </c>
      <c r="M33" s="362" t="e">
        <f t="shared" si="8"/>
        <v>#DIV/0!</v>
      </c>
      <c r="N33" s="359">
        <f t="shared" si="7"/>
        <v>3</v>
      </c>
      <c r="O33" s="362">
        <f t="shared" si="5"/>
        <v>0.375</v>
      </c>
    </row>
    <row r="34" spans="2:15" x14ac:dyDescent="0.2">
      <c r="B34" s="535"/>
      <c r="C34" s="529"/>
      <c r="D34" s="359" t="s">
        <v>19</v>
      </c>
      <c r="E34" s="358">
        <f>SUM(E32:E33)</f>
        <v>16</v>
      </c>
      <c r="F34" s="358">
        <f>SUM(F32:F33)</f>
        <v>1</v>
      </c>
      <c r="G34" s="363">
        <f t="shared" si="1"/>
        <v>6.25E-2</v>
      </c>
      <c r="H34" s="358">
        <f>SUM(H32:H33)</f>
        <v>3</v>
      </c>
      <c r="I34" s="364">
        <f t="shared" si="2"/>
        <v>0.1875</v>
      </c>
      <c r="J34" s="358">
        <f>SUM(J32:J33)</f>
        <v>1</v>
      </c>
      <c r="K34" s="364">
        <f t="shared" si="3"/>
        <v>6.25E-2</v>
      </c>
      <c r="L34" s="358">
        <f>SUM(L32:L33)</f>
        <v>0</v>
      </c>
      <c r="M34" s="364" t="e">
        <f t="shared" si="8"/>
        <v>#DIV/0!</v>
      </c>
      <c r="N34" s="358">
        <f>SUM(N32:N33)</f>
        <v>5</v>
      </c>
      <c r="O34" s="364">
        <f t="shared" si="5"/>
        <v>0.3125</v>
      </c>
    </row>
    <row r="35" spans="2:15" x14ac:dyDescent="0.2">
      <c r="B35" s="535"/>
      <c r="C35" s="523" t="s">
        <v>885</v>
      </c>
      <c r="D35" s="359" t="s">
        <v>91</v>
      </c>
      <c r="E35" s="359">
        <v>5</v>
      </c>
      <c r="F35" s="359">
        <v>0</v>
      </c>
      <c r="G35" s="361">
        <f t="shared" si="1"/>
        <v>0</v>
      </c>
      <c r="H35" s="359">
        <v>1</v>
      </c>
      <c r="I35" s="362">
        <f t="shared" si="2"/>
        <v>0.2</v>
      </c>
      <c r="J35" s="359">
        <v>1</v>
      </c>
      <c r="K35" s="362">
        <f t="shared" si="3"/>
        <v>0.2</v>
      </c>
      <c r="L35" s="359">
        <v>0</v>
      </c>
      <c r="M35" s="362" t="e">
        <f t="shared" si="8"/>
        <v>#DIV/0!</v>
      </c>
      <c r="N35" s="359">
        <f>SUM(F35+H35+J35+L35)</f>
        <v>2</v>
      </c>
      <c r="O35" s="362">
        <f t="shared" si="5"/>
        <v>0.4</v>
      </c>
    </row>
    <row r="36" spans="2:15" ht="14.25" customHeight="1" x14ac:dyDescent="0.2">
      <c r="B36" s="535"/>
      <c r="C36" s="523"/>
      <c r="D36" s="359" t="s">
        <v>92</v>
      </c>
      <c r="E36" s="359">
        <v>4</v>
      </c>
      <c r="F36" s="359">
        <v>1</v>
      </c>
      <c r="G36" s="361">
        <f t="shared" si="1"/>
        <v>0.25</v>
      </c>
      <c r="H36" s="359">
        <v>0</v>
      </c>
      <c r="I36" s="362">
        <f t="shared" si="2"/>
        <v>0</v>
      </c>
      <c r="J36" s="359">
        <v>0</v>
      </c>
      <c r="K36" s="362">
        <f t="shared" si="3"/>
        <v>0</v>
      </c>
      <c r="L36" s="359">
        <v>0</v>
      </c>
      <c r="M36" s="362" t="e">
        <f t="shared" si="8"/>
        <v>#DIV/0!</v>
      </c>
      <c r="N36" s="359">
        <f t="shared" si="7"/>
        <v>1</v>
      </c>
      <c r="O36" s="362">
        <f t="shared" si="5"/>
        <v>0.25</v>
      </c>
    </row>
    <row r="37" spans="2:15" ht="14.25" customHeight="1" x14ac:dyDescent="0.2">
      <c r="B37" s="535"/>
      <c r="C37" s="523"/>
      <c r="D37" s="359" t="s">
        <v>19</v>
      </c>
      <c r="E37" s="358">
        <f>SUM(E35:E36)</f>
        <v>9</v>
      </c>
      <c r="F37" s="358">
        <f>SUM(F35:F36)</f>
        <v>1</v>
      </c>
      <c r="G37" s="363">
        <f t="shared" si="1"/>
        <v>0.1111111111111111</v>
      </c>
      <c r="H37" s="358">
        <f>SUM(H35:H36)</f>
        <v>1</v>
      </c>
      <c r="I37" s="364">
        <f t="shared" si="2"/>
        <v>0.1111111111111111</v>
      </c>
      <c r="J37" s="358">
        <f>SUM(J35:J36)</f>
        <v>1</v>
      </c>
      <c r="K37" s="364">
        <f t="shared" si="3"/>
        <v>0.1111111111111111</v>
      </c>
      <c r="L37" s="358">
        <f>SUM(L35:L36)</f>
        <v>0</v>
      </c>
      <c r="M37" s="364" t="e">
        <f t="shared" si="8"/>
        <v>#DIV/0!</v>
      </c>
      <c r="N37" s="358">
        <f>SUM(N35:N36)</f>
        <v>3</v>
      </c>
      <c r="O37" s="364">
        <f t="shared" si="5"/>
        <v>0.33333333333333331</v>
      </c>
    </row>
    <row r="38" spans="2:15" ht="13.9" customHeight="1" x14ac:dyDescent="0.2">
      <c r="B38" s="535"/>
      <c r="C38" s="524" t="s">
        <v>1566</v>
      </c>
      <c r="D38" s="359" t="s">
        <v>91</v>
      </c>
      <c r="E38" s="359">
        <v>12</v>
      </c>
      <c r="F38" s="359">
        <v>0</v>
      </c>
      <c r="G38" s="361">
        <f t="shared" si="1"/>
        <v>0</v>
      </c>
      <c r="H38" s="359">
        <v>1</v>
      </c>
      <c r="I38" s="362">
        <f t="shared" si="2"/>
        <v>8.3333333333333329E-2</v>
      </c>
      <c r="J38" s="359">
        <v>2</v>
      </c>
      <c r="K38" s="362">
        <f t="shared" si="3"/>
        <v>0.16666666666666666</v>
      </c>
      <c r="L38" s="359">
        <v>0</v>
      </c>
      <c r="M38" s="362" t="e">
        <f t="shared" si="8"/>
        <v>#DIV/0!</v>
      </c>
      <c r="N38" s="359">
        <f t="shared" si="7"/>
        <v>3</v>
      </c>
      <c r="O38" s="362">
        <f t="shared" si="5"/>
        <v>0.25</v>
      </c>
    </row>
    <row r="39" spans="2:15" ht="14.25" customHeight="1" x14ac:dyDescent="0.2">
      <c r="B39" s="535"/>
      <c r="C39" s="525"/>
      <c r="D39" s="359" t="s">
        <v>19</v>
      </c>
      <c r="E39" s="358">
        <f>E38</f>
        <v>12</v>
      </c>
      <c r="F39" s="358">
        <f>F38</f>
        <v>0</v>
      </c>
      <c r="G39" s="363">
        <f t="shared" si="1"/>
        <v>0</v>
      </c>
      <c r="H39" s="358">
        <f>H38</f>
        <v>1</v>
      </c>
      <c r="I39" s="364">
        <f t="shared" si="2"/>
        <v>8.3333333333333329E-2</v>
      </c>
      <c r="J39" s="358">
        <f>J38</f>
        <v>2</v>
      </c>
      <c r="K39" s="364">
        <f t="shared" si="3"/>
        <v>0.16666666666666666</v>
      </c>
      <c r="L39" s="358">
        <f>L38</f>
        <v>0</v>
      </c>
      <c r="M39" s="364" t="e">
        <f t="shared" si="8"/>
        <v>#DIV/0!</v>
      </c>
      <c r="N39" s="358">
        <f>N38</f>
        <v>3</v>
      </c>
      <c r="O39" s="364">
        <f>(F39+H39+J39+L39)/E39</f>
        <v>0.25</v>
      </c>
    </row>
    <row r="40" spans="2:15" x14ac:dyDescent="0.2">
      <c r="B40" s="535"/>
      <c r="C40" s="527" t="s">
        <v>198</v>
      </c>
      <c r="D40" s="527"/>
      <c r="E40" s="358">
        <f>E28+E31+E34+E37+E39</f>
        <v>57</v>
      </c>
      <c r="F40" s="358">
        <f>F28+F34+F31+F37+F39</f>
        <v>3</v>
      </c>
      <c r="G40" s="363">
        <f t="shared" si="1"/>
        <v>5.2631578947368418E-2</v>
      </c>
      <c r="H40" s="358">
        <f>H28+H34+H31+H37+H39</f>
        <v>7</v>
      </c>
      <c r="I40" s="364">
        <f t="shared" si="2"/>
        <v>0.12280701754385964</v>
      </c>
      <c r="J40" s="358">
        <f>J28+J31+J34+J37+J39</f>
        <v>5</v>
      </c>
      <c r="K40" s="364">
        <f t="shared" si="3"/>
        <v>8.771929824561403E-2</v>
      </c>
      <c r="L40" s="358">
        <f>L28+L34+L37+L39</f>
        <v>0</v>
      </c>
      <c r="M40" s="364" t="e">
        <f>L40/E85</f>
        <v>#DIV/0!</v>
      </c>
      <c r="N40" s="358">
        <f>N28+N34+N37+N39</f>
        <v>13</v>
      </c>
      <c r="O40" s="364">
        <f t="shared" si="5"/>
        <v>0.26315789473684209</v>
      </c>
    </row>
    <row r="41" spans="2:15" x14ac:dyDescent="0.2">
      <c r="B41" s="535"/>
      <c r="C41" s="530" t="s">
        <v>139</v>
      </c>
      <c r="D41" s="531"/>
      <c r="E41" s="365">
        <f>E25+E40</f>
        <v>322</v>
      </c>
      <c r="F41" s="365">
        <f>F25+F40</f>
        <v>11</v>
      </c>
      <c r="G41" s="363">
        <f t="shared" si="1"/>
        <v>3.4161490683229816E-2</v>
      </c>
      <c r="H41" s="365">
        <f>SUM(H25,H40)</f>
        <v>34</v>
      </c>
      <c r="I41" s="364">
        <f t="shared" si="2"/>
        <v>0.10559006211180125</v>
      </c>
      <c r="J41" s="365">
        <f>SUM(J25,J40)</f>
        <v>35</v>
      </c>
      <c r="K41" s="364">
        <f t="shared" si="3"/>
        <v>0.10869565217391304</v>
      </c>
      <c r="L41" s="365">
        <f>SUM(L25,L40)</f>
        <v>0</v>
      </c>
      <c r="M41" s="364" t="e">
        <f>L41/E86</f>
        <v>#DIV/0!</v>
      </c>
      <c r="N41" s="365">
        <f>SUM(N25,N40)</f>
        <v>78</v>
      </c>
      <c r="O41" s="364">
        <f t="shared" si="5"/>
        <v>0.2484472049689441</v>
      </c>
    </row>
  </sheetData>
  <mergeCells count="23">
    <mergeCell ref="C40:D40"/>
    <mergeCell ref="C41:D41"/>
    <mergeCell ref="C1:O1"/>
    <mergeCell ref="B2:B3"/>
    <mergeCell ref="C2:C3"/>
    <mergeCell ref="D2:D3"/>
    <mergeCell ref="F2:G2"/>
    <mergeCell ref="H2:I2"/>
    <mergeCell ref="J2:K2"/>
    <mergeCell ref="L2:M2"/>
    <mergeCell ref="N2:O2"/>
    <mergeCell ref="B4:B41"/>
    <mergeCell ref="C4:C7"/>
    <mergeCell ref="C8:C12"/>
    <mergeCell ref="C13:C16"/>
    <mergeCell ref="C17:C20"/>
    <mergeCell ref="C35:C37"/>
    <mergeCell ref="C38:C39"/>
    <mergeCell ref="C21:C24"/>
    <mergeCell ref="C25:D25"/>
    <mergeCell ref="C26:C28"/>
    <mergeCell ref="C29:C31"/>
    <mergeCell ref="C32:C34"/>
  </mergeCells>
  <pageMargins left="0.7" right="0.7" top="0.75" bottom="0.75" header="0.3" footer="0.3"/>
  <pageSetup paperSize="9"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B3:N17"/>
  <sheetViews>
    <sheetView zoomScale="80" zoomScaleNormal="80" workbookViewId="0">
      <selection activeCell="J25" sqref="J25"/>
    </sheetView>
  </sheetViews>
  <sheetFormatPr defaultColWidth="9.140625" defaultRowHeight="14.25" x14ac:dyDescent="0.2"/>
  <cols>
    <col min="1" max="1" width="9.140625" style="1"/>
    <col min="2" max="2" width="20.7109375" style="1" customWidth="1"/>
    <col min="3" max="3" width="29.7109375" style="75" customWidth="1"/>
    <col min="4" max="9" width="9.140625" style="1"/>
    <col min="10" max="10" width="10.28515625" style="1" customWidth="1"/>
    <col min="11" max="16384" width="9.140625" style="1"/>
  </cols>
  <sheetData>
    <row r="3" spans="2:14" ht="41.25" customHeight="1" x14ac:dyDescent="0.2">
      <c r="B3" s="540" t="s">
        <v>1792</v>
      </c>
      <c r="C3" s="540"/>
      <c r="D3" s="540"/>
      <c r="E3" s="540"/>
      <c r="F3" s="540"/>
      <c r="G3" s="540"/>
      <c r="H3" s="540"/>
      <c r="I3" s="540"/>
      <c r="J3" s="540"/>
      <c r="K3" s="540"/>
      <c r="L3" s="540"/>
      <c r="M3" s="540"/>
      <c r="N3" s="540"/>
    </row>
    <row r="4" spans="2:14" ht="15" customHeight="1" x14ac:dyDescent="0.2">
      <c r="B4" s="542" t="s">
        <v>26</v>
      </c>
      <c r="C4" s="543" t="s">
        <v>32</v>
      </c>
      <c r="D4" s="539" t="s">
        <v>200</v>
      </c>
      <c r="E4" s="539" t="s">
        <v>199</v>
      </c>
      <c r="F4" s="539"/>
      <c r="G4" s="539" t="s">
        <v>107</v>
      </c>
      <c r="H4" s="539"/>
      <c r="I4" s="539" t="s">
        <v>108</v>
      </c>
      <c r="J4" s="539"/>
      <c r="K4" s="539" t="s">
        <v>109</v>
      </c>
      <c r="L4" s="539"/>
      <c r="M4" s="539" t="s">
        <v>111</v>
      </c>
      <c r="N4" s="539"/>
    </row>
    <row r="5" spans="2:14" ht="63.75" customHeight="1" x14ac:dyDescent="0.2">
      <c r="B5" s="542"/>
      <c r="C5" s="543"/>
      <c r="D5" s="539"/>
      <c r="E5" s="165" t="s">
        <v>110</v>
      </c>
      <c r="F5" s="165" t="s">
        <v>51</v>
      </c>
      <c r="G5" s="165" t="s">
        <v>110</v>
      </c>
      <c r="H5" s="165" t="s">
        <v>51</v>
      </c>
      <c r="I5" s="165" t="s">
        <v>110</v>
      </c>
      <c r="J5" s="165" t="s">
        <v>51</v>
      </c>
      <c r="K5" s="165" t="s">
        <v>110</v>
      </c>
      <c r="L5" s="165" t="s">
        <v>51</v>
      </c>
      <c r="M5" s="165" t="s">
        <v>110</v>
      </c>
      <c r="N5" s="165" t="s">
        <v>51</v>
      </c>
    </row>
    <row r="6" spans="2:14" ht="30.75" customHeight="1" x14ac:dyDescent="0.2">
      <c r="B6" s="541" t="s">
        <v>34</v>
      </c>
      <c r="C6" s="366" t="s">
        <v>95</v>
      </c>
      <c r="D6" s="108">
        <v>12</v>
      </c>
      <c r="E6" s="367">
        <f>SUM(G6,I6,K6,M6)</f>
        <v>4</v>
      </c>
      <c r="F6" s="368">
        <f>E6/D6</f>
        <v>0.33333333333333331</v>
      </c>
      <c r="G6" s="367">
        <v>3</v>
      </c>
      <c r="H6" s="368">
        <f t="shared" ref="H6:H17" si="0">G6/E6</f>
        <v>0.75</v>
      </c>
      <c r="I6" s="367">
        <v>1</v>
      </c>
      <c r="J6" s="368">
        <f t="shared" ref="J6:J17" si="1">I6/E6</f>
        <v>0.25</v>
      </c>
      <c r="K6" s="367"/>
      <c r="L6" s="368">
        <f t="shared" ref="L6:L17" si="2">K6/E6</f>
        <v>0</v>
      </c>
      <c r="M6" s="367"/>
      <c r="N6" s="368">
        <f t="shared" ref="N6:N17" si="3">M6/E6</f>
        <v>0</v>
      </c>
    </row>
    <row r="7" spans="2:14" x14ac:dyDescent="0.2">
      <c r="B7" s="541"/>
      <c r="C7" s="366" t="s">
        <v>10</v>
      </c>
      <c r="D7" s="108">
        <v>12</v>
      </c>
      <c r="E7" s="367">
        <f t="shared" ref="E7:E15" si="4">SUM(G7,I7,K7,M7)</f>
        <v>3</v>
      </c>
      <c r="F7" s="368">
        <f t="shared" ref="F7:F17" si="5">E7/D7</f>
        <v>0.25</v>
      </c>
      <c r="G7" s="367">
        <v>1</v>
      </c>
      <c r="H7" s="368">
        <f t="shared" si="0"/>
        <v>0.33333333333333331</v>
      </c>
      <c r="I7" s="367">
        <v>1</v>
      </c>
      <c r="J7" s="368">
        <f t="shared" si="1"/>
        <v>0.33333333333333331</v>
      </c>
      <c r="K7" s="367">
        <v>1</v>
      </c>
      <c r="L7" s="368">
        <f t="shared" si="2"/>
        <v>0.33333333333333331</v>
      </c>
      <c r="M7" s="367"/>
      <c r="N7" s="368">
        <f t="shared" si="3"/>
        <v>0</v>
      </c>
    </row>
    <row r="8" spans="2:14" ht="28.5" x14ac:dyDescent="0.2">
      <c r="B8" s="541"/>
      <c r="C8" s="366" t="s">
        <v>8</v>
      </c>
      <c r="D8" s="206">
        <v>24</v>
      </c>
      <c r="E8" s="367">
        <f t="shared" si="4"/>
        <v>4</v>
      </c>
      <c r="F8" s="368">
        <f t="shared" si="5"/>
        <v>0.16666666666666666</v>
      </c>
      <c r="G8" s="367"/>
      <c r="H8" s="368">
        <f t="shared" si="0"/>
        <v>0</v>
      </c>
      <c r="I8" s="367">
        <v>3</v>
      </c>
      <c r="J8" s="368">
        <f t="shared" si="1"/>
        <v>0.75</v>
      </c>
      <c r="K8" s="367">
        <v>1</v>
      </c>
      <c r="L8" s="368">
        <f t="shared" si="2"/>
        <v>0.25</v>
      </c>
      <c r="M8" s="367"/>
      <c r="N8" s="368">
        <f t="shared" si="3"/>
        <v>0</v>
      </c>
    </row>
    <row r="9" spans="2:14" x14ac:dyDescent="0.2">
      <c r="B9" s="541"/>
      <c r="C9" s="366" t="s">
        <v>21</v>
      </c>
      <c r="D9" s="206">
        <v>6</v>
      </c>
      <c r="E9" s="367">
        <f t="shared" si="4"/>
        <v>1</v>
      </c>
      <c r="F9" s="368">
        <f t="shared" si="5"/>
        <v>0.16666666666666666</v>
      </c>
      <c r="G9" s="367"/>
      <c r="H9" s="368">
        <f t="shared" si="0"/>
        <v>0</v>
      </c>
      <c r="I9" s="367"/>
      <c r="J9" s="368">
        <f t="shared" si="1"/>
        <v>0</v>
      </c>
      <c r="K9" s="367">
        <v>1</v>
      </c>
      <c r="L9" s="368">
        <f t="shared" si="2"/>
        <v>1</v>
      </c>
      <c r="M9" s="367"/>
      <c r="N9" s="368">
        <f t="shared" si="3"/>
        <v>0</v>
      </c>
    </row>
    <row r="10" spans="2:14" x14ac:dyDescent="0.2">
      <c r="B10" s="541"/>
      <c r="C10" s="366" t="s">
        <v>1572</v>
      </c>
      <c r="D10" s="206">
        <v>13</v>
      </c>
      <c r="E10" s="367">
        <f t="shared" si="4"/>
        <v>1</v>
      </c>
      <c r="F10" s="368">
        <f t="shared" si="5"/>
        <v>7.6923076923076927E-2</v>
      </c>
      <c r="G10" s="367"/>
      <c r="H10" s="368">
        <f t="shared" si="0"/>
        <v>0</v>
      </c>
      <c r="I10" s="367"/>
      <c r="J10" s="368">
        <f t="shared" si="1"/>
        <v>0</v>
      </c>
      <c r="K10" s="367">
        <v>1</v>
      </c>
      <c r="L10" s="368">
        <f t="shared" si="2"/>
        <v>1</v>
      </c>
      <c r="M10" s="367"/>
      <c r="N10" s="368">
        <f t="shared" si="3"/>
        <v>0</v>
      </c>
    </row>
    <row r="11" spans="2:14" x14ac:dyDescent="0.2">
      <c r="B11" s="541"/>
      <c r="C11" s="369" t="s">
        <v>182</v>
      </c>
      <c r="D11" s="370">
        <f>SUM(D6:D10)</f>
        <v>67</v>
      </c>
      <c r="E11" s="370">
        <f>SUM(E6:E10)</f>
        <v>13</v>
      </c>
      <c r="F11" s="371">
        <f>E11/D11</f>
        <v>0.19402985074626866</v>
      </c>
      <c r="G11" s="370">
        <f t="shared" ref="G11:M11" si="6">SUM(G6:G10)</f>
        <v>4</v>
      </c>
      <c r="H11" s="371">
        <f t="shared" si="0"/>
        <v>0.30769230769230771</v>
      </c>
      <c r="I11" s="370">
        <f t="shared" si="6"/>
        <v>5</v>
      </c>
      <c r="J11" s="371">
        <f t="shared" si="1"/>
        <v>0.38461538461538464</v>
      </c>
      <c r="K11" s="370">
        <f t="shared" si="6"/>
        <v>4</v>
      </c>
      <c r="L11" s="371">
        <f t="shared" si="2"/>
        <v>0.30769230769230771</v>
      </c>
      <c r="M11" s="370">
        <f t="shared" si="6"/>
        <v>0</v>
      </c>
      <c r="N11" s="371">
        <f t="shared" si="3"/>
        <v>0</v>
      </c>
    </row>
    <row r="12" spans="2:14" ht="28.5" x14ac:dyDescent="0.2">
      <c r="B12" s="541"/>
      <c r="C12" s="171" t="s">
        <v>179</v>
      </c>
      <c r="D12" s="367">
        <v>2</v>
      </c>
      <c r="E12" s="367">
        <f t="shared" si="4"/>
        <v>1</v>
      </c>
      <c r="F12" s="368">
        <f t="shared" si="5"/>
        <v>0.5</v>
      </c>
      <c r="G12" s="367"/>
      <c r="H12" s="368">
        <f t="shared" si="0"/>
        <v>0</v>
      </c>
      <c r="I12" s="367">
        <v>1</v>
      </c>
      <c r="J12" s="368">
        <f t="shared" si="1"/>
        <v>1</v>
      </c>
      <c r="K12" s="367"/>
      <c r="L12" s="368">
        <f t="shared" si="2"/>
        <v>0</v>
      </c>
      <c r="M12" s="367"/>
      <c r="N12" s="368">
        <f t="shared" si="3"/>
        <v>0</v>
      </c>
    </row>
    <row r="13" spans="2:14" s="102" customFormat="1" x14ac:dyDescent="0.2">
      <c r="B13" s="541"/>
      <c r="C13" s="171" t="s">
        <v>180</v>
      </c>
      <c r="D13" s="367">
        <v>4</v>
      </c>
      <c r="E13" s="367">
        <f t="shared" si="4"/>
        <v>1</v>
      </c>
      <c r="F13" s="368">
        <f t="shared" si="5"/>
        <v>0.25</v>
      </c>
      <c r="G13" s="367"/>
      <c r="H13" s="368">
        <f t="shared" si="0"/>
        <v>0</v>
      </c>
      <c r="I13" s="367"/>
      <c r="J13" s="368">
        <f t="shared" si="1"/>
        <v>0</v>
      </c>
      <c r="K13" s="367"/>
      <c r="L13" s="368">
        <f t="shared" si="2"/>
        <v>0</v>
      </c>
      <c r="M13" s="367">
        <v>1</v>
      </c>
      <c r="N13" s="368">
        <f t="shared" si="3"/>
        <v>1</v>
      </c>
    </row>
    <row r="14" spans="2:14" s="190" customFormat="1" ht="28.5" x14ac:dyDescent="0.2">
      <c r="B14" s="541"/>
      <c r="C14" s="171" t="s">
        <v>1567</v>
      </c>
      <c r="D14" s="367">
        <v>1</v>
      </c>
      <c r="E14" s="367">
        <f t="shared" si="4"/>
        <v>1</v>
      </c>
      <c r="F14" s="368">
        <f t="shared" si="5"/>
        <v>1</v>
      </c>
      <c r="G14" s="367"/>
      <c r="H14" s="368">
        <f t="shared" si="0"/>
        <v>0</v>
      </c>
      <c r="I14" s="367">
        <v>1</v>
      </c>
      <c r="J14" s="368">
        <f t="shared" si="1"/>
        <v>1</v>
      </c>
      <c r="K14" s="367"/>
      <c r="L14" s="368">
        <f t="shared" si="2"/>
        <v>0</v>
      </c>
      <c r="M14" s="367"/>
      <c r="N14" s="368">
        <f t="shared" si="3"/>
        <v>0</v>
      </c>
    </row>
    <row r="15" spans="2:14" s="190" customFormat="1" x14ac:dyDescent="0.2">
      <c r="B15" s="541"/>
      <c r="C15" s="171" t="s">
        <v>1566</v>
      </c>
      <c r="D15" s="367">
        <v>11</v>
      </c>
      <c r="E15" s="367">
        <f t="shared" si="4"/>
        <v>2</v>
      </c>
      <c r="F15" s="368">
        <f t="shared" si="5"/>
        <v>0.18181818181818182</v>
      </c>
      <c r="G15" s="367">
        <v>1</v>
      </c>
      <c r="H15" s="368">
        <f t="shared" si="0"/>
        <v>0.5</v>
      </c>
      <c r="I15" s="367">
        <v>1</v>
      </c>
      <c r="J15" s="368">
        <f t="shared" si="1"/>
        <v>0.5</v>
      </c>
      <c r="K15" s="367"/>
      <c r="L15" s="368">
        <f t="shared" si="2"/>
        <v>0</v>
      </c>
      <c r="M15" s="367"/>
      <c r="N15" s="368">
        <f t="shared" si="3"/>
        <v>0</v>
      </c>
    </row>
    <row r="16" spans="2:14" x14ac:dyDescent="0.2">
      <c r="B16" s="541"/>
      <c r="C16" s="372" t="s">
        <v>138</v>
      </c>
      <c r="D16" s="370">
        <f>SUM(D12:D15)</f>
        <v>18</v>
      </c>
      <c r="E16" s="370">
        <f>SUM(E12:E15)</f>
        <v>5</v>
      </c>
      <c r="F16" s="371">
        <f t="shared" si="5"/>
        <v>0.27777777777777779</v>
      </c>
      <c r="G16" s="370">
        <f>SUM(G12:G15)</f>
        <v>1</v>
      </c>
      <c r="H16" s="371">
        <f t="shared" si="0"/>
        <v>0.2</v>
      </c>
      <c r="I16" s="370">
        <f>SUM(I12:I15)</f>
        <v>3</v>
      </c>
      <c r="J16" s="371">
        <f t="shared" si="1"/>
        <v>0.6</v>
      </c>
      <c r="K16" s="370">
        <f>SUM(K12:K15)</f>
        <v>0</v>
      </c>
      <c r="L16" s="371">
        <f t="shared" si="2"/>
        <v>0</v>
      </c>
      <c r="M16" s="370">
        <f>SUM(M12:M15)</f>
        <v>1</v>
      </c>
      <c r="N16" s="371">
        <f t="shared" si="3"/>
        <v>0.2</v>
      </c>
    </row>
    <row r="17" spans="2:14" ht="15" customHeight="1" x14ac:dyDescent="0.2">
      <c r="B17" s="541"/>
      <c r="C17" s="373" t="s">
        <v>106</v>
      </c>
      <c r="D17" s="373">
        <f>D11+D16</f>
        <v>85</v>
      </c>
      <c r="E17" s="373">
        <f>E11+E16</f>
        <v>18</v>
      </c>
      <c r="F17" s="371">
        <f t="shared" si="5"/>
        <v>0.21176470588235294</v>
      </c>
      <c r="G17" s="373">
        <f t="shared" ref="G17:M17" si="7">G11+G16</f>
        <v>5</v>
      </c>
      <c r="H17" s="371">
        <f t="shared" si="0"/>
        <v>0.27777777777777779</v>
      </c>
      <c r="I17" s="373">
        <f t="shared" si="7"/>
        <v>8</v>
      </c>
      <c r="J17" s="371">
        <f t="shared" si="1"/>
        <v>0.44444444444444442</v>
      </c>
      <c r="K17" s="373">
        <f t="shared" si="7"/>
        <v>4</v>
      </c>
      <c r="L17" s="371">
        <f t="shared" si="2"/>
        <v>0.22222222222222221</v>
      </c>
      <c r="M17" s="373">
        <f t="shared" si="7"/>
        <v>1</v>
      </c>
      <c r="N17" s="371">
        <f t="shared" si="3"/>
        <v>5.5555555555555552E-2</v>
      </c>
    </row>
  </sheetData>
  <mergeCells count="10">
    <mergeCell ref="K4:L4"/>
    <mergeCell ref="M4:N4"/>
    <mergeCell ref="B3:N3"/>
    <mergeCell ref="B6:B17"/>
    <mergeCell ref="B4:B5"/>
    <mergeCell ref="C4:C5"/>
    <mergeCell ref="E4:F4"/>
    <mergeCell ref="D4:D5"/>
    <mergeCell ref="G4:H4"/>
    <mergeCell ref="I4:J4"/>
  </mergeCells>
  <pageMargins left="0.7" right="0.7" top="0.75" bottom="0.75" header="0.3" footer="0.3"/>
  <pageSetup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B3:N17"/>
  <sheetViews>
    <sheetView topLeftCell="A3" zoomScale="80" zoomScaleNormal="80" workbookViewId="0">
      <selection activeCell="L25" sqref="L25"/>
    </sheetView>
  </sheetViews>
  <sheetFormatPr defaultColWidth="9.140625" defaultRowHeight="14.25" x14ac:dyDescent="0.2"/>
  <cols>
    <col min="1" max="1" width="9.140625" style="1"/>
    <col min="2" max="2" width="17" style="1" customWidth="1"/>
    <col min="3" max="3" width="32.42578125" style="1" customWidth="1"/>
    <col min="4" max="13" width="9.140625" style="1"/>
    <col min="14" max="14" width="9.42578125" style="1" bestFit="1" customWidth="1"/>
    <col min="15" max="16384" width="9.140625" style="1"/>
  </cols>
  <sheetData>
    <row r="3" spans="2:14" ht="42" customHeight="1" x14ac:dyDescent="0.2">
      <c r="B3" s="463" t="s">
        <v>1793</v>
      </c>
      <c r="C3" s="463"/>
      <c r="D3" s="463"/>
      <c r="E3" s="463"/>
      <c r="F3" s="463"/>
      <c r="G3" s="463"/>
      <c r="H3" s="463"/>
      <c r="I3" s="463"/>
      <c r="J3" s="463"/>
      <c r="K3" s="463"/>
      <c r="L3" s="463"/>
      <c r="M3" s="463"/>
      <c r="N3" s="463"/>
    </row>
    <row r="4" spans="2:14" ht="15" customHeight="1" x14ac:dyDescent="0.2">
      <c r="B4" s="542" t="s">
        <v>26</v>
      </c>
      <c r="C4" s="543" t="s">
        <v>32</v>
      </c>
      <c r="D4" s="539" t="s">
        <v>200</v>
      </c>
      <c r="E4" s="539" t="s">
        <v>199</v>
      </c>
      <c r="F4" s="539"/>
      <c r="G4" s="539" t="s">
        <v>107</v>
      </c>
      <c r="H4" s="539"/>
      <c r="I4" s="539" t="s">
        <v>108</v>
      </c>
      <c r="J4" s="539"/>
      <c r="K4" s="539" t="s">
        <v>109</v>
      </c>
      <c r="L4" s="539"/>
      <c r="M4" s="539" t="s">
        <v>111</v>
      </c>
      <c r="N4" s="539"/>
    </row>
    <row r="5" spans="2:14" ht="63.75" customHeight="1" x14ac:dyDescent="0.2">
      <c r="B5" s="542"/>
      <c r="C5" s="543"/>
      <c r="D5" s="539"/>
      <c r="E5" s="165" t="s">
        <v>110</v>
      </c>
      <c r="F5" s="165" t="s">
        <v>51</v>
      </c>
      <c r="G5" s="165" t="s">
        <v>110</v>
      </c>
      <c r="H5" s="165" t="s">
        <v>51</v>
      </c>
      <c r="I5" s="165" t="s">
        <v>110</v>
      </c>
      <c r="J5" s="165" t="s">
        <v>51</v>
      </c>
      <c r="K5" s="165" t="s">
        <v>110</v>
      </c>
      <c r="L5" s="165" t="s">
        <v>51</v>
      </c>
      <c r="M5" s="165" t="s">
        <v>110</v>
      </c>
      <c r="N5" s="165" t="s">
        <v>51</v>
      </c>
    </row>
    <row r="6" spans="2:14" ht="30.75" customHeight="1" x14ac:dyDescent="0.2">
      <c r="B6" s="541" t="s">
        <v>34</v>
      </c>
      <c r="C6" s="366" t="s">
        <v>95</v>
      </c>
      <c r="D6" s="108">
        <v>12</v>
      </c>
      <c r="E6" s="367">
        <f>SUM(G6,I6,K6,M6)</f>
        <v>4</v>
      </c>
      <c r="F6" s="368">
        <f t="shared" ref="F6:F11" si="0">E6/D6</f>
        <v>0.33333333333333331</v>
      </c>
      <c r="G6" s="367">
        <v>1</v>
      </c>
      <c r="H6" s="368">
        <f t="shared" ref="H6:H17" si="1">G6/E6</f>
        <v>0.25</v>
      </c>
      <c r="I6" s="367">
        <v>3</v>
      </c>
      <c r="J6" s="368">
        <f t="shared" ref="J6:J17" si="2">I6/E6</f>
        <v>0.75</v>
      </c>
      <c r="K6" s="367"/>
      <c r="L6" s="368">
        <f t="shared" ref="L6:L17" si="3">K6/E6</f>
        <v>0</v>
      </c>
      <c r="M6" s="367"/>
      <c r="N6" s="368">
        <f t="shared" ref="N6:N17" si="4">M6/E6</f>
        <v>0</v>
      </c>
    </row>
    <row r="7" spans="2:14" x14ac:dyDescent="0.2">
      <c r="B7" s="541"/>
      <c r="C7" s="366" t="s">
        <v>10</v>
      </c>
      <c r="D7" s="108">
        <v>12</v>
      </c>
      <c r="E7" s="367">
        <f t="shared" ref="E7:E15" si="5">SUM(G7,I7,K7,M7)</f>
        <v>3</v>
      </c>
      <c r="F7" s="368">
        <f t="shared" si="0"/>
        <v>0.25</v>
      </c>
      <c r="G7" s="367"/>
      <c r="H7" s="368">
        <f t="shared" si="1"/>
        <v>0</v>
      </c>
      <c r="I7" s="367">
        <v>2</v>
      </c>
      <c r="J7" s="368">
        <f t="shared" si="2"/>
        <v>0.66666666666666663</v>
      </c>
      <c r="K7" s="367">
        <v>1</v>
      </c>
      <c r="L7" s="368">
        <f t="shared" si="3"/>
        <v>0.33333333333333331</v>
      </c>
      <c r="M7" s="367"/>
      <c r="N7" s="368">
        <f t="shared" si="4"/>
        <v>0</v>
      </c>
    </row>
    <row r="8" spans="2:14" x14ac:dyDescent="0.2">
      <c r="B8" s="541"/>
      <c r="C8" s="366" t="s">
        <v>8</v>
      </c>
      <c r="D8" s="206">
        <v>24</v>
      </c>
      <c r="E8" s="367">
        <f t="shared" si="5"/>
        <v>4</v>
      </c>
      <c r="F8" s="368">
        <f t="shared" si="0"/>
        <v>0.16666666666666666</v>
      </c>
      <c r="G8" s="367">
        <v>2</v>
      </c>
      <c r="H8" s="368">
        <f t="shared" si="1"/>
        <v>0.5</v>
      </c>
      <c r="I8" s="367">
        <v>1</v>
      </c>
      <c r="J8" s="368">
        <f t="shared" si="2"/>
        <v>0.25</v>
      </c>
      <c r="K8" s="367">
        <v>1</v>
      </c>
      <c r="L8" s="368">
        <f t="shared" si="3"/>
        <v>0.25</v>
      </c>
      <c r="M8" s="367"/>
      <c r="N8" s="368">
        <f t="shared" si="4"/>
        <v>0</v>
      </c>
    </row>
    <row r="9" spans="2:14" x14ac:dyDescent="0.2">
      <c r="B9" s="541"/>
      <c r="C9" s="366" t="s">
        <v>21</v>
      </c>
      <c r="D9" s="206">
        <v>6</v>
      </c>
      <c r="E9" s="367">
        <f t="shared" si="5"/>
        <v>1</v>
      </c>
      <c r="F9" s="368">
        <f t="shared" si="0"/>
        <v>0.16666666666666666</v>
      </c>
      <c r="G9" s="367"/>
      <c r="H9" s="368">
        <f t="shared" si="1"/>
        <v>0</v>
      </c>
      <c r="I9" s="367">
        <v>1</v>
      </c>
      <c r="J9" s="368">
        <f t="shared" si="2"/>
        <v>1</v>
      </c>
      <c r="K9" s="367"/>
      <c r="L9" s="368">
        <f t="shared" si="3"/>
        <v>0</v>
      </c>
      <c r="M9" s="367"/>
      <c r="N9" s="368">
        <f t="shared" si="4"/>
        <v>0</v>
      </c>
    </row>
    <row r="10" spans="2:14" x14ac:dyDescent="0.2">
      <c r="B10" s="541"/>
      <c r="C10" s="366" t="s">
        <v>1572</v>
      </c>
      <c r="D10" s="206">
        <v>13</v>
      </c>
      <c r="E10" s="367">
        <f t="shared" si="5"/>
        <v>1</v>
      </c>
      <c r="F10" s="368">
        <f t="shared" si="0"/>
        <v>7.6923076923076927E-2</v>
      </c>
      <c r="G10" s="367"/>
      <c r="H10" s="368">
        <f t="shared" si="1"/>
        <v>0</v>
      </c>
      <c r="I10" s="367">
        <v>1</v>
      </c>
      <c r="J10" s="368">
        <f t="shared" si="2"/>
        <v>1</v>
      </c>
      <c r="K10" s="367"/>
      <c r="L10" s="368">
        <f t="shared" si="3"/>
        <v>0</v>
      </c>
      <c r="M10" s="367"/>
      <c r="N10" s="368">
        <f t="shared" si="4"/>
        <v>0</v>
      </c>
    </row>
    <row r="11" spans="2:14" x14ac:dyDescent="0.2">
      <c r="B11" s="541"/>
      <c r="C11" s="369" t="s">
        <v>182</v>
      </c>
      <c r="D11" s="370">
        <f>SUM(D6:D10)</f>
        <v>67</v>
      </c>
      <c r="E11" s="370">
        <f>SUM(E6:E10)</f>
        <v>13</v>
      </c>
      <c r="F11" s="371">
        <f t="shared" si="0"/>
        <v>0.19402985074626866</v>
      </c>
      <c r="G11" s="370">
        <f>SUM(G6:G10)</f>
        <v>3</v>
      </c>
      <c r="H11" s="371">
        <f t="shared" si="1"/>
        <v>0.23076923076923078</v>
      </c>
      <c r="I11" s="370">
        <f>SUM(I6:I10)</f>
        <v>8</v>
      </c>
      <c r="J11" s="371">
        <f t="shared" si="2"/>
        <v>0.61538461538461542</v>
      </c>
      <c r="K11" s="370">
        <f>SUM(K6:K10)</f>
        <v>2</v>
      </c>
      <c r="L11" s="371">
        <f t="shared" si="3"/>
        <v>0.15384615384615385</v>
      </c>
      <c r="M11" s="370">
        <f>SUM(M6:M10)</f>
        <v>0</v>
      </c>
      <c r="N11" s="371">
        <f t="shared" si="4"/>
        <v>0</v>
      </c>
    </row>
    <row r="12" spans="2:14" x14ac:dyDescent="0.2">
      <c r="B12" s="541"/>
      <c r="C12" s="171" t="s">
        <v>179</v>
      </c>
      <c r="D12" s="367">
        <v>2</v>
      </c>
      <c r="E12" s="367">
        <f t="shared" si="5"/>
        <v>1</v>
      </c>
      <c r="F12" s="368">
        <f t="shared" ref="F12:F17" si="6">E12/D12</f>
        <v>0.5</v>
      </c>
      <c r="G12" s="367">
        <v>1</v>
      </c>
      <c r="H12" s="368">
        <f t="shared" si="1"/>
        <v>1</v>
      </c>
      <c r="I12" s="367"/>
      <c r="J12" s="368">
        <f t="shared" si="2"/>
        <v>0</v>
      </c>
      <c r="K12" s="367"/>
      <c r="L12" s="368">
        <f t="shared" si="3"/>
        <v>0</v>
      </c>
      <c r="M12" s="367"/>
      <c r="N12" s="368">
        <f t="shared" si="4"/>
        <v>0</v>
      </c>
    </row>
    <row r="13" spans="2:14" s="190" customFormat="1" x14ac:dyDescent="0.2">
      <c r="B13" s="541"/>
      <c r="C13" s="171" t="s">
        <v>180</v>
      </c>
      <c r="D13" s="367">
        <v>4</v>
      </c>
      <c r="E13" s="367">
        <f t="shared" si="5"/>
        <v>1</v>
      </c>
      <c r="F13" s="368">
        <f t="shared" si="6"/>
        <v>0.25</v>
      </c>
      <c r="G13" s="367"/>
      <c r="H13" s="368">
        <f t="shared" si="1"/>
        <v>0</v>
      </c>
      <c r="I13" s="367"/>
      <c r="J13" s="368">
        <f t="shared" si="2"/>
        <v>0</v>
      </c>
      <c r="K13" s="367">
        <v>1</v>
      </c>
      <c r="L13" s="368">
        <f t="shared" si="3"/>
        <v>1</v>
      </c>
      <c r="M13" s="367"/>
      <c r="N13" s="368">
        <f t="shared" si="4"/>
        <v>0</v>
      </c>
    </row>
    <row r="14" spans="2:14" s="190" customFormat="1" ht="28.5" x14ac:dyDescent="0.2">
      <c r="B14" s="541"/>
      <c r="C14" s="171" t="s">
        <v>1567</v>
      </c>
      <c r="D14" s="367">
        <v>1</v>
      </c>
      <c r="E14" s="367">
        <f t="shared" si="5"/>
        <v>1</v>
      </c>
      <c r="F14" s="368">
        <f t="shared" si="6"/>
        <v>1</v>
      </c>
      <c r="G14" s="367"/>
      <c r="H14" s="368">
        <f t="shared" si="1"/>
        <v>0</v>
      </c>
      <c r="I14" s="367">
        <v>1</v>
      </c>
      <c r="J14" s="368">
        <f t="shared" si="2"/>
        <v>1</v>
      </c>
      <c r="K14" s="367"/>
      <c r="L14" s="368">
        <f t="shared" si="3"/>
        <v>0</v>
      </c>
      <c r="M14" s="367"/>
      <c r="N14" s="368">
        <f t="shared" si="4"/>
        <v>0</v>
      </c>
    </row>
    <row r="15" spans="2:14" s="102" customFormat="1" x14ac:dyDescent="0.2">
      <c r="B15" s="541"/>
      <c r="C15" s="171" t="s">
        <v>1566</v>
      </c>
      <c r="D15" s="367">
        <v>11</v>
      </c>
      <c r="E15" s="367">
        <f t="shared" si="5"/>
        <v>2</v>
      </c>
      <c r="F15" s="368">
        <f t="shared" si="6"/>
        <v>0.18181818181818182</v>
      </c>
      <c r="G15" s="367">
        <v>2</v>
      </c>
      <c r="H15" s="368">
        <f t="shared" si="1"/>
        <v>1</v>
      </c>
      <c r="I15" s="367"/>
      <c r="J15" s="368">
        <f t="shared" si="2"/>
        <v>0</v>
      </c>
      <c r="K15" s="367"/>
      <c r="L15" s="368">
        <f t="shared" si="3"/>
        <v>0</v>
      </c>
      <c r="M15" s="367"/>
      <c r="N15" s="368">
        <f t="shared" si="4"/>
        <v>0</v>
      </c>
    </row>
    <row r="16" spans="2:14" x14ac:dyDescent="0.2">
      <c r="B16" s="541"/>
      <c r="C16" s="372" t="s">
        <v>138</v>
      </c>
      <c r="D16" s="370">
        <f>SUM(D12:D15)</f>
        <v>18</v>
      </c>
      <c r="E16" s="370">
        <f>SUM(E12:E15)</f>
        <v>5</v>
      </c>
      <c r="F16" s="371">
        <f t="shared" si="6"/>
        <v>0.27777777777777779</v>
      </c>
      <c r="G16" s="370">
        <f>SUM(G12:G15)</f>
        <v>3</v>
      </c>
      <c r="H16" s="371">
        <f t="shared" si="1"/>
        <v>0.6</v>
      </c>
      <c r="I16" s="370">
        <f>SUM(I12:I15)</f>
        <v>1</v>
      </c>
      <c r="J16" s="371">
        <f t="shared" si="2"/>
        <v>0.2</v>
      </c>
      <c r="K16" s="370">
        <f>SUM(K12:K15)</f>
        <v>1</v>
      </c>
      <c r="L16" s="371">
        <f t="shared" si="3"/>
        <v>0.2</v>
      </c>
      <c r="M16" s="370">
        <f>SUM(M12:M15)</f>
        <v>0</v>
      </c>
      <c r="N16" s="371">
        <f t="shared" si="4"/>
        <v>0</v>
      </c>
    </row>
    <row r="17" spans="2:14" ht="15" customHeight="1" x14ac:dyDescent="0.2">
      <c r="B17" s="541"/>
      <c r="C17" s="373" t="s">
        <v>106</v>
      </c>
      <c r="D17" s="373">
        <f>D11+D16</f>
        <v>85</v>
      </c>
      <c r="E17" s="373">
        <f>E11+E16</f>
        <v>18</v>
      </c>
      <c r="F17" s="371">
        <f t="shared" si="6"/>
        <v>0.21176470588235294</v>
      </c>
      <c r="G17" s="373">
        <f>G11+G16</f>
        <v>6</v>
      </c>
      <c r="H17" s="371">
        <f t="shared" si="1"/>
        <v>0.33333333333333331</v>
      </c>
      <c r="I17" s="373">
        <f>I11+I16</f>
        <v>9</v>
      </c>
      <c r="J17" s="371">
        <f t="shared" si="2"/>
        <v>0.5</v>
      </c>
      <c r="K17" s="373">
        <f>K11+K16</f>
        <v>3</v>
      </c>
      <c r="L17" s="371">
        <f t="shared" si="3"/>
        <v>0.16666666666666666</v>
      </c>
      <c r="M17" s="373">
        <f>M11+M16</f>
        <v>0</v>
      </c>
      <c r="N17" s="371">
        <f t="shared" si="4"/>
        <v>0</v>
      </c>
    </row>
  </sheetData>
  <mergeCells count="10">
    <mergeCell ref="B6:B17"/>
    <mergeCell ref="B3:N3"/>
    <mergeCell ref="B4:B5"/>
    <mergeCell ref="C4:C5"/>
    <mergeCell ref="D4:D5"/>
    <mergeCell ref="E4:F4"/>
    <mergeCell ref="G4:H4"/>
    <mergeCell ref="I4:J4"/>
    <mergeCell ref="K4:L4"/>
    <mergeCell ref="M4:N4"/>
  </mergeCells>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B1:N15"/>
  <sheetViews>
    <sheetView topLeftCell="B1" zoomScale="80" zoomScaleNormal="80" workbookViewId="0">
      <selection activeCell="U40" sqref="U40"/>
    </sheetView>
  </sheetViews>
  <sheetFormatPr defaultColWidth="9.140625" defaultRowHeight="14.25" x14ac:dyDescent="0.2"/>
  <cols>
    <col min="1" max="1" width="9.140625" style="190"/>
    <col min="2" max="2" width="18.7109375" style="190" customWidth="1"/>
    <col min="3" max="3" width="25.42578125" style="190" customWidth="1"/>
    <col min="4" max="13" width="9.140625" style="190"/>
    <col min="14" max="14" width="9.42578125" style="190" bestFit="1" customWidth="1"/>
    <col min="15" max="16384" width="9.140625" style="190"/>
  </cols>
  <sheetData>
    <row r="1" spans="2:14" ht="36.75" customHeight="1" x14ac:dyDescent="0.2">
      <c r="B1" s="463" t="s">
        <v>1794</v>
      </c>
      <c r="C1" s="463"/>
      <c r="D1" s="463"/>
      <c r="E1" s="463"/>
      <c r="F1" s="463"/>
      <c r="G1" s="463"/>
      <c r="H1" s="463"/>
      <c r="I1" s="463"/>
      <c r="J1" s="463"/>
      <c r="K1" s="463"/>
      <c r="L1" s="463"/>
      <c r="M1" s="463"/>
      <c r="N1" s="463"/>
    </row>
    <row r="2" spans="2:14" ht="15" customHeight="1" x14ac:dyDescent="0.2">
      <c r="B2" s="542" t="s">
        <v>26</v>
      </c>
      <c r="C2" s="543" t="s">
        <v>32</v>
      </c>
      <c r="D2" s="539" t="s">
        <v>200</v>
      </c>
      <c r="E2" s="539" t="s">
        <v>199</v>
      </c>
      <c r="F2" s="539"/>
      <c r="G2" s="539" t="s">
        <v>107</v>
      </c>
      <c r="H2" s="539"/>
      <c r="I2" s="539" t="s">
        <v>108</v>
      </c>
      <c r="J2" s="539"/>
      <c r="K2" s="539" t="s">
        <v>109</v>
      </c>
      <c r="L2" s="539"/>
      <c r="M2" s="539" t="s">
        <v>111</v>
      </c>
      <c r="N2" s="539"/>
    </row>
    <row r="3" spans="2:14" ht="73.5" customHeight="1" x14ac:dyDescent="0.2">
      <c r="B3" s="542"/>
      <c r="C3" s="543"/>
      <c r="D3" s="539"/>
      <c r="E3" s="165" t="s">
        <v>110</v>
      </c>
      <c r="F3" s="165" t="s">
        <v>51</v>
      </c>
      <c r="G3" s="165" t="s">
        <v>110</v>
      </c>
      <c r="H3" s="165" t="s">
        <v>51</v>
      </c>
      <c r="I3" s="165" t="s">
        <v>110</v>
      </c>
      <c r="J3" s="165" t="s">
        <v>51</v>
      </c>
      <c r="K3" s="165" t="s">
        <v>110</v>
      </c>
      <c r="L3" s="165" t="s">
        <v>51</v>
      </c>
      <c r="M3" s="165" t="s">
        <v>110</v>
      </c>
      <c r="N3" s="165" t="s">
        <v>51</v>
      </c>
    </row>
    <row r="4" spans="2:14" ht="30.75" customHeight="1" x14ac:dyDescent="0.2">
      <c r="B4" s="541" t="s">
        <v>34</v>
      </c>
      <c r="C4" s="366" t="s">
        <v>95</v>
      </c>
      <c r="D4" s="108">
        <v>12</v>
      </c>
      <c r="E4" s="367">
        <f>SUM(G4,I4,K4,M4)</f>
        <v>4</v>
      </c>
      <c r="F4" s="368">
        <f t="shared" ref="F4:F9" si="0">E4/D4</f>
        <v>0.33333333333333331</v>
      </c>
      <c r="G4" s="367">
        <v>3</v>
      </c>
      <c r="H4" s="368">
        <f t="shared" ref="H4:H15" si="1">G4/E4</f>
        <v>0.75</v>
      </c>
      <c r="I4" s="367">
        <v>1</v>
      </c>
      <c r="J4" s="368">
        <f t="shared" ref="J4:J15" si="2">I4/E4</f>
        <v>0.25</v>
      </c>
      <c r="K4" s="367"/>
      <c r="L4" s="368">
        <f t="shared" ref="L4:L15" si="3">K4/E4</f>
        <v>0</v>
      </c>
      <c r="M4" s="367"/>
      <c r="N4" s="368">
        <f t="shared" ref="N4:N15" si="4">M4/E4</f>
        <v>0</v>
      </c>
    </row>
    <row r="5" spans="2:14" ht="23.25" customHeight="1" x14ac:dyDescent="0.2">
      <c r="B5" s="541"/>
      <c r="C5" s="366" t="s">
        <v>10</v>
      </c>
      <c r="D5" s="108">
        <v>12</v>
      </c>
      <c r="E5" s="367">
        <f t="shared" ref="E5:E13" si="5">SUM(G5,I5,K5,M5)</f>
        <v>3</v>
      </c>
      <c r="F5" s="368">
        <f t="shared" si="0"/>
        <v>0.25</v>
      </c>
      <c r="G5" s="367"/>
      <c r="H5" s="368">
        <f t="shared" si="1"/>
        <v>0</v>
      </c>
      <c r="I5" s="367">
        <v>2</v>
      </c>
      <c r="J5" s="368">
        <f t="shared" si="2"/>
        <v>0.66666666666666663</v>
      </c>
      <c r="K5" s="367">
        <v>1</v>
      </c>
      <c r="L5" s="368">
        <f t="shared" si="3"/>
        <v>0.33333333333333331</v>
      </c>
      <c r="M5" s="367"/>
      <c r="N5" s="368">
        <f t="shared" si="4"/>
        <v>0</v>
      </c>
    </row>
    <row r="6" spans="2:14" ht="32.25" customHeight="1" x14ac:dyDescent="0.2">
      <c r="B6" s="541"/>
      <c r="C6" s="366" t="s">
        <v>8</v>
      </c>
      <c r="D6" s="206">
        <v>24</v>
      </c>
      <c r="E6" s="367">
        <f t="shared" si="5"/>
        <v>4</v>
      </c>
      <c r="F6" s="368">
        <f t="shared" si="0"/>
        <v>0.16666666666666666</v>
      </c>
      <c r="G6" s="367"/>
      <c r="H6" s="368">
        <f t="shared" si="1"/>
        <v>0</v>
      </c>
      <c r="I6" s="367">
        <v>3</v>
      </c>
      <c r="J6" s="368">
        <f t="shared" si="2"/>
        <v>0.75</v>
      </c>
      <c r="K6" s="367">
        <v>1</v>
      </c>
      <c r="L6" s="368">
        <f t="shared" si="3"/>
        <v>0.25</v>
      </c>
      <c r="M6" s="367"/>
      <c r="N6" s="368">
        <f t="shared" si="4"/>
        <v>0</v>
      </c>
    </row>
    <row r="7" spans="2:14" x14ac:dyDescent="0.2">
      <c r="B7" s="541"/>
      <c r="C7" s="366" t="s">
        <v>21</v>
      </c>
      <c r="D7" s="206">
        <v>6</v>
      </c>
      <c r="E7" s="367">
        <f t="shared" si="5"/>
        <v>1</v>
      </c>
      <c r="F7" s="368">
        <f t="shared" si="0"/>
        <v>0.16666666666666666</v>
      </c>
      <c r="G7" s="367"/>
      <c r="H7" s="368">
        <f t="shared" si="1"/>
        <v>0</v>
      </c>
      <c r="I7" s="367">
        <v>1</v>
      </c>
      <c r="J7" s="368">
        <f t="shared" si="2"/>
        <v>1</v>
      </c>
      <c r="K7" s="367"/>
      <c r="L7" s="368">
        <f t="shared" si="3"/>
        <v>0</v>
      </c>
      <c r="M7" s="367"/>
      <c r="N7" s="368">
        <f t="shared" si="4"/>
        <v>0</v>
      </c>
    </row>
    <row r="8" spans="2:14" x14ac:dyDescent="0.2">
      <c r="B8" s="541"/>
      <c r="C8" s="366" t="s">
        <v>1572</v>
      </c>
      <c r="D8" s="206">
        <v>13</v>
      </c>
      <c r="E8" s="367">
        <f t="shared" si="5"/>
        <v>1</v>
      </c>
      <c r="F8" s="368">
        <f t="shared" si="0"/>
        <v>7.6923076923076927E-2</v>
      </c>
      <c r="G8" s="367"/>
      <c r="H8" s="368">
        <f t="shared" si="1"/>
        <v>0</v>
      </c>
      <c r="I8" s="367">
        <v>1</v>
      </c>
      <c r="J8" s="368">
        <f t="shared" si="2"/>
        <v>1</v>
      </c>
      <c r="K8" s="367"/>
      <c r="L8" s="368">
        <f t="shared" si="3"/>
        <v>0</v>
      </c>
      <c r="M8" s="367"/>
      <c r="N8" s="368">
        <f t="shared" si="4"/>
        <v>0</v>
      </c>
    </row>
    <row r="9" spans="2:14" x14ac:dyDescent="0.2">
      <c r="B9" s="541"/>
      <c r="C9" s="369" t="s">
        <v>182</v>
      </c>
      <c r="D9" s="370">
        <f>SUM(D4:D8)</f>
        <v>67</v>
      </c>
      <c r="E9" s="370">
        <f>SUM(E4:E8)</f>
        <v>13</v>
      </c>
      <c r="F9" s="371">
        <f t="shared" si="0"/>
        <v>0.19402985074626866</v>
      </c>
      <c r="G9" s="370">
        <f>SUM(G4:G8)</f>
        <v>3</v>
      </c>
      <c r="H9" s="371">
        <f t="shared" si="1"/>
        <v>0.23076923076923078</v>
      </c>
      <c r="I9" s="370">
        <f>SUM(I4:I8)</f>
        <v>8</v>
      </c>
      <c r="J9" s="371">
        <f t="shared" si="2"/>
        <v>0.61538461538461542</v>
      </c>
      <c r="K9" s="370">
        <f>SUM(K4:K8)</f>
        <v>2</v>
      </c>
      <c r="L9" s="371">
        <f t="shared" si="3"/>
        <v>0.15384615384615385</v>
      </c>
      <c r="M9" s="370">
        <f>SUM(M4:M8)</f>
        <v>0</v>
      </c>
      <c r="N9" s="371">
        <f t="shared" si="4"/>
        <v>0</v>
      </c>
    </row>
    <row r="10" spans="2:14" ht="28.5" x14ac:dyDescent="0.2">
      <c r="B10" s="541"/>
      <c r="C10" s="171" t="s">
        <v>179</v>
      </c>
      <c r="D10" s="367">
        <v>2</v>
      </c>
      <c r="E10" s="367">
        <f t="shared" si="5"/>
        <v>1</v>
      </c>
      <c r="F10" s="368">
        <f t="shared" ref="F10:F15" si="6">E10/D10</f>
        <v>0.5</v>
      </c>
      <c r="G10" s="367"/>
      <c r="H10" s="368">
        <f t="shared" si="1"/>
        <v>0</v>
      </c>
      <c r="I10" s="367">
        <v>1</v>
      </c>
      <c r="J10" s="368">
        <f t="shared" si="2"/>
        <v>1</v>
      </c>
      <c r="K10" s="367"/>
      <c r="L10" s="368">
        <f t="shared" si="3"/>
        <v>0</v>
      </c>
      <c r="M10" s="367"/>
      <c r="N10" s="368">
        <f t="shared" si="4"/>
        <v>0</v>
      </c>
    </row>
    <row r="11" spans="2:14" x14ac:dyDescent="0.2">
      <c r="B11" s="541"/>
      <c r="C11" s="171" t="s">
        <v>180</v>
      </c>
      <c r="D11" s="367">
        <v>4</v>
      </c>
      <c r="E11" s="367">
        <f t="shared" si="5"/>
        <v>1</v>
      </c>
      <c r="F11" s="368">
        <f t="shared" si="6"/>
        <v>0.25</v>
      </c>
      <c r="G11" s="367"/>
      <c r="H11" s="368">
        <f t="shared" si="1"/>
        <v>0</v>
      </c>
      <c r="I11" s="367"/>
      <c r="J11" s="368">
        <f t="shared" si="2"/>
        <v>0</v>
      </c>
      <c r="K11" s="367">
        <v>1</v>
      </c>
      <c r="L11" s="368">
        <f t="shared" si="3"/>
        <v>1</v>
      </c>
      <c r="M11" s="367"/>
      <c r="N11" s="368">
        <f t="shared" si="4"/>
        <v>0</v>
      </c>
    </row>
    <row r="12" spans="2:14" ht="28.5" x14ac:dyDescent="0.2">
      <c r="B12" s="541"/>
      <c r="C12" s="171" t="s">
        <v>1567</v>
      </c>
      <c r="D12" s="367">
        <v>1</v>
      </c>
      <c r="E12" s="367">
        <f t="shared" si="5"/>
        <v>1</v>
      </c>
      <c r="F12" s="368">
        <f t="shared" si="6"/>
        <v>1</v>
      </c>
      <c r="G12" s="367">
        <v>1</v>
      </c>
      <c r="H12" s="368">
        <f t="shared" si="1"/>
        <v>1</v>
      </c>
      <c r="I12" s="367"/>
      <c r="J12" s="368">
        <f t="shared" si="2"/>
        <v>0</v>
      </c>
      <c r="K12" s="367"/>
      <c r="L12" s="368">
        <f t="shared" si="3"/>
        <v>0</v>
      </c>
      <c r="M12" s="367"/>
      <c r="N12" s="368">
        <f t="shared" si="4"/>
        <v>0</v>
      </c>
    </row>
    <row r="13" spans="2:14" x14ac:dyDescent="0.2">
      <c r="B13" s="541"/>
      <c r="C13" s="171" t="s">
        <v>1566</v>
      </c>
      <c r="D13" s="367">
        <v>11</v>
      </c>
      <c r="E13" s="367">
        <f t="shared" si="5"/>
        <v>2</v>
      </c>
      <c r="F13" s="368">
        <f t="shared" si="6"/>
        <v>0.18181818181818182</v>
      </c>
      <c r="G13" s="367">
        <v>2</v>
      </c>
      <c r="H13" s="368">
        <f t="shared" si="1"/>
        <v>1</v>
      </c>
      <c r="I13" s="367"/>
      <c r="J13" s="368">
        <f t="shared" si="2"/>
        <v>0</v>
      </c>
      <c r="K13" s="367"/>
      <c r="L13" s="368">
        <f t="shared" si="3"/>
        <v>0</v>
      </c>
      <c r="M13" s="367"/>
      <c r="N13" s="368">
        <f t="shared" si="4"/>
        <v>0</v>
      </c>
    </row>
    <row r="14" spans="2:14" x14ac:dyDescent="0.2">
      <c r="B14" s="541"/>
      <c r="C14" s="372" t="s">
        <v>138</v>
      </c>
      <c r="D14" s="370">
        <f>SUM(D10:D13)</f>
        <v>18</v>
      </c>
      <c r="E14" s="370">
        <f>SUM(E10:E13)</f>
        <v>5</v>
      </c>
      <c r="F14" s="371">
        <f t="shared" si="6"/>
        <v>0.27777777777777779</v>
      </c>
      <c r="G14" s="370">
        <f>SUM(G10:G13)</f>
        <v>3</v>
      </c>
      <c r="H14" s="371">
        <f t="shared" si="1"/>
        <v>0.6</v>
      </c>
      <c r="I14" s="370">
        <f>SUM(I10:I13)</f>
        <v>1</v>
      </c>
      <c r="J14" s="371">
        <f t="shared" si="2"/>
        <v>0.2</v>
      </c>
      <c r="K14" s="370">
        <f>SUM(K10:K13)</f>
        <v>1</v>
      </c>
      <c r="L14" s="371">
        <f t="shared" si="3"/>
        <v>0.2</v>
      </c>
      <c r="M14" s="370">
        <f>SUM(M10:M13)</f>
        <v>0</v>
      </c>
      <c r="N14" s="371">
        <f t="shared" si="4"/>
        <v>0</v>
      </c>
    </row>
    <row r="15" spans="2:14" ht="15" customHeight="1" x14ac:dyDescent="0.2">
      <c r="B15" s="541"/>
      <c r="C15" s="373" t="s">
        <v>106</v>
      </c>
      <c r="D15" s="373">
        <f>D9+D14</f>
        <v>85</v>
      </c>
      <c r="E15" s="373">
        <f>E9+E14</f>
        <v>18</v>
      </c>
      <c r="F15" s="371">
        <f t="shared" si="6"/>
        <v>0.21176470588235294</v>
      </c>
      <c r="G15" s="373">
        <f>G9+G14</f>
        <v>6</v>
      </c>
      <c r="H15" s="371">
        <f t="shared" si="1"/>
        <v>0.33333333333333331</v>
      </c>
      <c r="I15" s="373">
        <f>I9+I14</f>
        <v>9</v>
      </c>
      <c r="J15" s="371">
        <f t="shared" si="2"/>
        <v>0.5</v>
      </c>
      <c r="K15" s="373">
        <f>K9+K14</f>
        <v>3</v>
      </c>
      <c r="L15" s="371">
        <f t="shared" si="3"/>
        <v>0.16666666666666666</v>
      </c>
      <c r="M15" s="373">
        <f>M9+M14</f>
        <v>0</v>
      </c>
      <c r="N15" s="371">
        <f t="shared" si="4"/>
        <v>0</v>
      </c>
    </row>
  </sheetData>
  <mergeCells count="10">
    <mergeCell ref="B4:B15"/>
    <mergeCell ref="B1:N1"/>
    <mergeCell ref="B2:B3"/>
    <mergeCell ref="C2:C3"/>
    <mergeCell ref="E2:F2"/>
    <mergeCell ref="G2:H2"/>
    <mergeCell ref="I2:J2"/>
    <mergeCell ref="K2:L2"/>
    <mergeCell ref="M2:N2"/>
    <mergeCell ref="D2:D3"/>
  </mergeCells>
  <pageMargins left="0.7" right="0.7" top="0.75" bottom="0.75" header="0.3" footer="0.3"/>
  <pageSetup orientation="portrait"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C20"/>
  <sheetViews>
    <sheetView workbookViewId="0">
      <selection activeCell="B8" sqref="B8:B10"/>
    </sheetView>
  </sheetViews>
  <sheetFormatPr defaultRowHeight="15" x14ac:dyDescent="0.25"/>
  <cols>
    <col min="1" max="1" width="33.140625" customWidth="1"/>
    <col min="2" max="2" width="45.5703125" customWidth="1"/>
    <col min="3" max="3" width="50.7109375" customWidth="1"/>
  </cols>
  <sheetData>
    <row r="1" spans="1:3" x14ac:dyDescent="0.25">
      <c r="A1" s="377" t="s">
        <v>1813</v>
      </c>
      <c r="B1" s="378"/>
      <c r="C1" s="378"/>
    </row>
    <row r="2" spans="1:3" x14ac:dyDescent="0.25">
      <c r="A2" s="378"/>
      <c r="B2" s="378"/>
      <c r="C2" s="378"/>
    </row>
    <row r="3" spans="1:3" x14ac:dyDescent="0.25">
      <c r="A3" s="544" t="s">
        <v>26</v>
      </c>
      <c r="B3" s="545" t="s">
        <v>32</v>
      </c>
      <c r="C3" s="546" t="s">
        <v>201</v>
      </c>
    </row>
    <row r="4" spans="1:3" x14ac:dyDescent="0.25">
      <c r="A4" s="544"/>
      <c r="B4" s="545"/>
      <c r="C4" s="546"/>
    </row>
    <row r="5" spans="1:3" x14ac:dyDescent="0.25">
      <c r="A5" s="547" t="s">
        <v>34</v>
      </c>
      <c r="B5" s="379" t="s">
        <v>95</v>
      </c>
      <c r="C5" s="380">
        <v>43</v>
      </c>
    </row>
    <row r="6" spans="1:3" x14ac:dyDescent="0.25">
      <c r="A6" s="547"/>
      <c r="B6" s="379" t="s">
        <v>10</v>
      </c>
      <c r="C6" s="380">
        <v>120</v>
      </c>
    </row>
    <row r="7" spans="1:3" x14ac:dyDescent="0.25">
      <c r="A7" s="547"/>
      <c r="B7" s="379" t="s">
        <v>8</v>
      </c>
      <c r="C7" s="380">
        <v>43</v>
      </c>
    </row>
    <row r="8" spans="1:3" x14ac:dyDescent="0.25">
      <c r="A8" s="547"/>
      <c r="B8" s="379" t="s">
        <v>1814</v>
      </c>
      <c r="C8" s="380">
        <v>6</v>
      </c>
    </row>
    <row r="9" spans="1:3" x14ac:dyDescent="0.25">
      <c r="A9" s="547"/>
      <c r="B9" s="379" t="s">
        <v>1815</v>
      </c>
      <c r="C9" s="380">
        <v>6</v>
      </c>
    </row>
    <row r="10" spans="1:3" x14ac:dyDescent="0.25">
      <c r="A10" s="547"/>
      <c r="B10" s="379" t="s">
        <v>1816</v>
      </c>
      <c r="C10" s="380">
        <v>8</v>
      </c>
    </row>
    <row r="11" spans="1:3" x14ac:dyDescent="0.25">
      <c r="A11" s="547"/>
      <c r="B11" s="379" t="s">
        <v>21</v>
      </c>
      <c r="C11" s="380">
        <v>13</v>
      </c>
    </row>
    <row r="12" spans="1:3" x14ac:dyDescent="0.25">
      <c r="A12" s="547"/>
      <c r="B12" s="379" t="s">
        <v>1487</v>
      </c>
      <c r="C12" s="380">
        <v>40</v>
      </c>
    </row>
    <row r="13" spans="1:3" x14ac:dyDescent="0.25">
      <c r="A13" s="547"/>
      <c r="B13" s="381" t="s">
        <v>182</v>
      </c>
      <c r="C13" s="382">
        <f>SUM(C5:C12)</f>
        <v>279</v>
      </c>
    </row>
    <row r="14" spans="1:3" x14ac:dyDescent="0.25">
      <c r="A14" s="547"/>
      <c r="B14" s="383" t="s">
        <v>179</v>
      </c>
      <c r="C14" s="380">
        <v>9</v>
      </c>
    </row>
    <row r="15" spans="1:3" x14ac:dyDescent="0.25">
      <c r="A15" s="547"/>
      <c r="B15" s="383" t="s">
        <v>1791</v>
      </c>
      <c r="C15" s="380">
        <v>13</v>
      </c>
    </row>
    <row r="16" spans="1:3" x14ac:dyDescent="0.25">
      <c r="A16" s="547"/>
      <c r="B16" s="383" t="s">
        <v>180</v>
      </c>
      <c r="C16" s="380">
        <v>18</v>
      </c>
    </row>
    <row r="17" spans="1:3" x14ac:dyDescent="0.25">
      <c r="A17" s="547"/>
      <c r="B17" s="383" t="s">
        <v>731</v>
      </c>
      <c r="C17" s="380">
        <v>9</v>
      </c>
    </row>
    <row r="18" spans="1:3" x14ac:dyDescent="0.25">
      <c r="A18" s="547"/>
      <c r="B18" s="383" t="s">
        <v>1566</v>
      </c>
      <c r="C18" s="380">
        <v>12</v>
      </c>
    </row>
    <row r="19" spans="1:3" x14ac:dyDescent="0.25">
      <c r="A19" s="547"/>
      <c r="B19" s="384" t="s">
        <v>138</v>
      </c>
      <c r="C19" s="382">
        <f>SUM(C14:C18)</f>
        <v>61</v>
      </c>
    </row>
    <row r="20" spans="1:3" x14ac:dyDescent="0.25">
      <c r="A20" s="547"/>
      <c r="B20" s="385" t="s">
        <v>106</v>
      </c>
      <c r="C20" s="385">
        <f>SUM(C19,C13)</f>
        <v>340</v>
      </c>
    </row>
  </sheetData>
  <mergeCells count="4">
    <mergeCell ref="A3:A4"/>
    <mergeCell ref="B3:B4"/>
    <mergeCell ref="C3:C4"/>
    <mergeCell ref="A5:A2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2:O734"/>
  <sheetViews>
    <sheetView tabSelected="1" topLeftCell="A700" zoomScale="80" zoomScaleNormal="80" workbookViewId="0">
      <selection activeCell="K735" sqref="K735"/>
    </sheetView>
  </sheetViews>
  <sheetFormatPr defaultColWidth="9.140625" defaultRowHeight="14.25" x14ac:dyDescent="0.2"/>
  <cols>
    <col min="1" max="1" width="4.5703125" style="145" customWidth="1"/>
    <col min="2" max="2" width="6.28515625" style="145" customWidth="1"/>
    <col min="3" max="3" width="17.7109375" style="145" customWidth="1"/>
    <col min="4" max="4" width="21" style="145" customWidth="1"/>
    <col min="5" max="5" width="10" style="159" customWidth="1"/>
    <col min="6" max="6" width="15.42578125" style="159" customWidth="1"/>
    <col min="7" max="7" width="16.7109375" style="159" customWidth="1"/>
    <col min="8" max="8" width="50.42578125" style="156" customWidth="1"/>
    <col min="9" max="9" width="14.140625" style="156" customWidth="1"/>
    <col min="10" max="10" width="12.85546875" style="158" customWidth="1"/>
    <col min="11" max="11" width="29.140625" style="145" customWidth="1"/>
    <col min="12" max="16384" width="9.140625" style="145"/>
  </cols>
  <sheetData>
    <row r="2" spans="1:11" s="157" customFormat="1" ht="18" x14ac:dyDescent="0.25">
      <c r="B2" s="337" t="s">
        <v>1782</v>
      </c>
      <c r="C2" s="265"/>
      <c r="E2" s="269"/>
      <c r="F2" s="268"/>
      <c r="G2" s="268"/>
      <c r="H2" s="267"/>
      <c r="I2" s="267"/>
      <c r="J2" s="266"/>
      <c r="K2" s="265"/>
    </row>
    <row r="3" spans="1:11" s="223" customFormat="1" ht="97.5" x14ac:dyDescent="0.2">
      <c r="A3" s="264" t="s">
        <v>152</v>
      </c>
      <c r="B3" s="262" t="s">
        <v>121</v>
      </c>
      <c r="C3" s="262" t="s">
        <v>122</v>
      </c>
      <c r="D3" s="262" t="s">
        <v>115</v>
      </c>
      <c r="E3" s="262" t="s">
        <v>126</v>
      </c>
      <c r="F3" s="262" t="s">
        <v>116</v>
      </c>
      <c r="G3" s="262" t="s">
        <v>124</v>
      </c>
      <c r="H3" s="262" t="s">
        <v>128</v>
      </c>
      <c r="I3" s="263" t="s">
        <v>118</v>
      </c>
      <c r="J3" s="262" t="s">
        <v>119</v>
      </c>
      <c r="K3" s="262" t="s">
        <v>125</v>
      </c>
    </row>
    <row r="4" spans="1:11" s="245" customFormat="1" ht="14.1" customHeight="1" x14ac:dyDescent="0.25">
      <c r="A4" s="548" t="s">
        <v>225</v>
      </c>
      <c r="B4" s="548">
        <v>1</v>
      </c>
      <c r="C4" s="554" t="s">
        <v>226</v>
      </c>
      <c r="D4" s="548" t="s">
        <v>732</v>
      </c>
      <c r="E4" s="548">
        <v>12</v>
      </c>
      <c r="F4" s="548">
        <v>3.56</v>
      </c>
      <c r="G4" s="548">
        <v>1.4</v>
      </c>
      <c r="H4" s="232" t="s">
        <v>227</v>
      </c>
      <c r="I4" s="232" t="s">
        <v>228</v>
      </c>
      <c r="J4" s="351">
        <v>2003</v>
      </c>
      <c r="K4" s="551" t="s">
        <v>1411</v>
      </c>
    </row>
    <row r="5" spans="1:11" s="245" customFormat="1" x14ac:dyDescent="0.25">
      <c r="A5" s="549"/>
      <c r="B5" s="549"/>
      <c r="C5" s="555"/>
      <c r="D5" s="549"/>
      <c r="E5" s="549"/>
      <c r="F5" s="549"/>
      <c r="G5" s="549"/>
      <c r="H5" s="232" t="s">
        <v>229</v>
      </c>
      <c r="I5" s="232" t="s">
        <v>886</v>
      </c>
      <c r="J5" s="351">
        <v>2011</v>
      </c>
      <c r="K5" s="552"/>
    </row>
    <row r="6" spans="1:11" s="245" customFormat="1" x14ac:dyDescent="0.25">
      <c r="A6" s="549"/>
      <c r="B6" s="549"/>
      <c r="C6" s="555"/>
      <c r="D6" s="549"/>
      <c r="E6" s="549"/>
      <c r="F6" s="549"/>
      <c r="G6" s="549"/>
      <c r="H6" s="232" t="s">
        <v>230</v>
      </c>
      <c r="I6" s="232" t="s">
        <v>231</v>
      </c>
      <c r="J6" s="351">
        <v>2003</v>
      </c>
      <c r="K6" s="552"/>
    </row>
    <row r="7" spans="1:11" s="245" customFormat="1" x14ac:dyDescent="0.25">
      <c r="A7" s="549"/>
      <c r="B7" s="549"/>
      <c r="C7" s="555"/>
      <c r="D7" s="549"/>
      <c r="E7" s="549"/>
      <c r="F7" s="549"/>
      <c r="G7" s="549"/>
      <c r="H7" s="232" t="s">
        <v>232</v>
      </c>
      <c r="I7" s="232" t="s">
        <v>887</v>
      </c>
      <c r="J7" s="351">
        <v>2007</v>
      </c>
      <c r="K7" s="552"/>
    </row>
    <row r="8" spans="1:11" s="245" customFormat="1" x14ac:dyDescent="0.25">
      <c r="A8" s="549"/>
      <c r="B8" s="549"/>
      <c r="C8" s="555"/>
      <c r="D8" s="549"/>
      <c r="E8" s="549"/>
      <c r="F8" s="549"/>
      <c r="G8" s="549"/>
      <c r="H8" s="232" t="s">
        <v>233</v>
      </c>
      <c r="I8" s="232" t="s">
        <v>888</v>
      </c>
      <c r="J8" s="351">
        <v>2006</v>
      </c>
      <c r="K8" s="552"/>
    </row>
    <row r="9" spans="1:11" s="245" customFormat="1" x14ac:dyDescent="0.25">
      <c r="A9" s="549"/>
      <c r="B9" s="549"/>
      <c r="C9" s="555"/>
      <c r="D9" s="549"/>
      <c r="E9" s="549"/>
      <c r="F9" s="549"/>
      <c r="G9" s="549"/>
      <c r="H9" s="232" t="s">
        <v>234</v>
      </c>
      <c r="I9" s="232" t="s">
        <v>235</v>
      </c>
      <c r="J9" s="351">
        <v>2003</v>
      </c>
      <c r="K9" s="552"/>
    </row>
    <row r="10" spans="1:11" s="245" customFormat="1" x14ac:dyDescent="0.25">
      <c r="A10" s="549"/>
      <c r="B10" s="549"/>
      <c r="C10" s="555"/>
      <c r="D10" s="549"/>
      <c r="E10" s="549"/>
      <c r="F10" s="549"/>
      <c r="G10" s="549"/>
      <c r="H10" s="232" t="s">
        <v>236</v>
      </c>
      <c r="I10" s="232" t="s">
        <v>237</v>
      </c>
      <c r="J10" s="351">
        <v>2003</v>
      </c>
      <c r="K10" s="552"/>
    </row>
    <row r="11" spans="1:11" s="245" customFormat="1" x14ac:dyDescent="0.25">
      <c r="A11" s="549"/>
      <c r="B11" s="549"/>
      <c r="C11" s="555"/>
      <c r="D11" s="549"/>
      <c r="E11" s="549"/>
      <c r="F11" s="549"/>
      <c r="G11" s="549"/>
      <c r="H11" s="232" t="s">
        <v>238</v>
      </c>
      <c r="I11" s="232"/>
      <c r="J11" s="351">
        <v>2015</v>
      </c>
      <c r="K11" s="552"/>
    </row>
    <row r="12" spans="1:11" s="245" customFormat="1" x14ac:dyDescent="0.25">
      <c r="A12" s="549"/>
      <c r="B12" s="549"/>
      <c r="C12" s="555"/>
      <c r="D12" s="549"/>
      <c r="E12" s="549"/>
      <c r="F12" s="549"/>
      <c r="G12" s="549"/>
      <c r="H12" s="232" t="s">
        <v>239</v>
      </c>
      <c r="I12" s="232" t="s">
        <v>240</v>
      </c>
      <c r="J12" s="351">
        <v>2003</v>
      </c>
      <c r="K12" s="552"/>
    </row>
    <row r="13" spans="1:11" s="245" customFormat="1" x14ac:dyDescent="0.25">
      <c r="A13" s="549"/>
      <c r="B13" s="549"/>
      <c r="C13" s="555"/>
      <c r="D13" s="549"/>
      <c r="E13" s="549"/>
      <c r="F13" s="549"/>
      <c r="G13" s="549"/>
      <c r="H13" s="232" t="s">
        <v>241</v>
      </c>
      <c r="I13" s="232" t="s">
        <v>242</v>
      </c>
      <c r="J13" s="351">
        <v>2003</v>
      </c>
      <c r="K13" s="552"/>
    </row>
    <row r="14" spans="1:11" s="245" customFormat="1" ht="28.5" x14ac:dyDescent="0.25">
      <c r="A14" s="549"/>
      <c r="B14" s="549"/>
      <c r="C14" s="555"/>
      <c r="D14" s="549"/>
      <c r="E14" s="549"/>
      <c r="F14" s="549"/>
      <c r="G14" s="549"/>
      <c r="H14" s="232" t="s">
        <v>243</v>
      </c>
      <c r="I14" s="232" t="s">
        <v>889</v>
      </c>
      <c r="J14" s="351">
        <v>2005</v>
      </c>
      <c r="K14" s="552"/>
    </row>
    <row r="15" spans="1:11" s="245" customFormat="1" x14ac:dyDescent="0.25">
      <c r="A15" s="549"/>
      <c r="B15" s="549"/>
      <c r="C15" s="555"/>
      <c r="D15" s="549"/>
      <c r="E15" s="549"/>
      <c r="F15" s="549"/>
      <c r="G15" s="549"/>
      <c r="H15" s="232" t="s">
        <v>244</v>
      </c>
      <c r="I15" s="232" t="s">
        <v>245</v>
      </c>
      <c r="J15" s="351">
        <v>2003</v>
      </c>
      <c r="K15" s="552"/>
    </row>
    <row r="16" spans="1:11" s="245" customFormat="1" x14ac:dyDescent="0.25">
      <c r="A16" s="549"/>
      <c r="B16" s="549"/>
      <c r="C16" s="555"/>
      <c r="D16" s="549"/>
      <c r="E16" s="549"/>
      <c r="F16" s="549"/>
      <c r="G16" s="549"/>
      <c r="H16" s="232" t="s">
        <v>733</v>
      </c>
      <c r="I16" s="232" t="s">
        <v>890</v>
      </c>
      <c r="J16" s="351">
        <v>2006</v>
      </c>
      <c r="K16" s="552"/>
    </row>
    <row r="17" spans="1:11" s="245" customFormat="1" x14ac:dyDescent="0.25">
      <c r="A17" s="549"/>
      <c r="B17" s="549"/>
      <c r="C17" s="555"/>
      <c r="D17" s="549"/>
      <c r="E17" s="549"/>
      <c r="F17" s="549"/>
      <c r="G17" s="549"/>
      <c r="H17" s="232" t="s">
        <v>246</v>
      </c>
      <c r="I17" s="232" t="s">
        <v>247</v>
      </c>
      <c r="J17" s="351">
        <v>2003</v>
      </c>
      <c r="K17" s="552"/>
    </row>
    <row r="18" spans="1:11" s="245" customFormat="1" x14ac:dyDescent="0.25">
      <c r="A18" s="549"/>
      <c r="B18" s="549"/>
      <c r="C18" s="555"/>
      <c r="D18" s="549"/>
      <c r="E18" s="549"/>
      <c r="F18" s="549"/>
      <c r="G18" s="549"/>
      <c r="H18" s="232" t="s">
        <v>248</v>
      </c>
      <c r="I18" s="232" t="s">
        <v>249</v>
      </c>
      <c r="J18" s="351">
        <v>2003</v>
      </c>
      <c r="K18" s="552"/>
    </row>
    <row r="19" spans="1:11" s="245" customFormat="1" x14ac:dyDescent="0.25">
      <c r="A19" s="549"/>
      <c r="B19" s="549"/>
      <c r="C19" s="555"/>
      <c r="D19" s="549"/>
      <c r="E19" s="549"/>
      <c r="F19" s="549"/>
      <c r="G19" s="549"/>
      <c r="H19" s="232" t="s">
        <v>250</v>
      </c>
      <c r="I19" s="232" t="s">
        <v>892</v>
      </c>
      <c r="J19" s="351">
        <v>2007</v>
      </c>
      <c r="K19" s="552"/>
    </row>
    <row r="20" spans="1:11" s="245" customFormat="1" x14ac:dyDescent="0.25">
      <c r="A20" s="549"/>
      <c r="B20" s="549"/>
      <c r="C20" s="555"/>
      <c r="D20" s="549"/>
      <c r="E20" s="549"/>
      <c r="F20" s="549"/>
      <c r="G20" s="549"/>
      <c r="H20" s="232" t="s">
        <v>251</v>
      </c>
      <c r="I20" s="232" t="s">
        <v>252</v>
      </c>
      <c r="J20" s="351">
        <v>2003</v>
      </c>
      <c r="K20" s="552"/>
    </row>
    <row r="21" spans="1:11" s="245" customFormat="1" x14ac:dyDescent="0.25">
      <c r="A21" s="549"/>
      <c r="B21" s="549"/>
      <c r="C21" s="555"/>
      <c r="D21" s="549"/>
      <c r="E21" s="549"/>
      <c r="F21" s="549"/>
      <c r="G21" s="549"/>
      <c r="H21" s="232" t="s">
        <v>253</v>
      </c>
      <c r="I21" s="232" t="s">
        <v>254</v>
      </c>
      <c r="J21" s="351">
        <v>2003</v>
      </c>
      <c r="K21" s="552"/>
    </row>
    <row r="22" spans="1:11" s="245" customFormat="1" x14ac:dyDescent="0.25">
      <c r="A22" s="549"/>
      <c r="B22" s="549"/>
      <c r="C22" s="555"/>
      <c r="D22" s="549"/>
      <c r="E22" s="549"/>
      <c r="F22" s="549"/>
      <c r="G22" s="549"/>
      <c r="H22" s="232" t="s">
        <v>255</v>
      </c>
      <c r="I22" s="232" t="s">
        <v>256</v>
      </c>
      <c r="J22" s="351">
        <v>2003</v>
      </c>
      <c r="K22" s="552"/>
    </row>
    <row r="23" spans="1:11" s="245" customFormat="1" x14ac:dyDescent="0.25">
      <c r="A23" s="549"/>
      <c r="B23" s="549"/>
      <c r="C23" s="555"/>
      <c r="D23" s="549"/>
      <c r="E23" s="549"/>
      <c r="F23" s="549"/>
      <c r="G23" s="549"/>
      <c r="H23" s="232" t="s">
        <v>1795</v>
      </c>
      <c r="I23" s="232" t="s">
        <v>1796</v>
      </c>
      <c r="J23" s="351">
        <v>2012</v>
      </c>
      <c r="K23" s="552"/>
    </row>
    <row r="24" spans="1:11" s="245" customFormat="1" ht="28.5" x14ac:dyDescent="0.25">
      <c r="A24" s="549"/>
      <c r="B24" s="549"/>
      <c r="C24" s="555"/>
      <c r="D24" s="549"/>
      <c r="E24" s="549"/>
      <c r="F24" s="549"/>
      <c r="G24" s="549"/>
      <c r="H24" s="232" t="s">
        <v>257</v>
      </c>
      <c r="I24" s="232" t="s">
        <v>893</v>
      </c>
      <c r="J24" s="351">
        <v>2014</v>
      </c>
      <c r="K24" s="552"/>
    </row>
    <row r="25" spans="1:11" s="245" customFormat="1" x14ac:dyDescent="0.25">
      <c r="A25" s="549"/>
      <c r="B25" s="549"/>
      <c r="C25" s="555"/>
      <c r="D25" s="549"/>
      <c r="E25" s="549"/>
      <c r="F25" s="549"/>
      <c r="G25" s="549"/>
      <c r="H25" s="232" t="s">
        <v>258</v>
      </c>
      <c r="I25" s="232" t="s">
        <v>894</v>
      </c>
      <c r="J25" s="351">
        <v>2006</v>
      </c>
      <c r="K25" s="552"/>
    </row>
    <row r="26" spans="1:11" s="245" customFormat="1" x14ac:dyDescent="0.25">
      <c r="A26" s="549"/>
      <c r="B26" s="549"/>
      <c r="C26" s="555"/>
      <c r="D26" s="549"/>
      <c r="E26" s="549"/>
      <c r="F26" s="549"/>
      <c r="G26" s="549"/>
      <c r="H26" s="232" t="s">
        <v>259</v>
      </c>
      <c r="I26" s="232"/>
      <c r="J26" s="351"/>
      <c r="K26" s="552"/>
    </row>
    <row r="27" spans="1:11" s="245" customFormat="1" x14ac:dyDescent="0.25">
      <c r="A27" s="549"/>
      <c r="B27" s="549"/>
      <c r="C27" s="555"/>
      <c r="D27" s="549"/>
      <c r="E27" s="549"/>
      <c r="F27" s="549"/>
      <c r="G27" s="549"/>
      <c r="H27" s="232" t="s">
        <v>260</v>
      </c>
      <c r="I27" s="232" t="s">
        <v>895</v>
      </c>
      <c r="J27" s="351"/>
      <c r="K27" s="552"/>
    </row>
    <row r="28" spans="1:11" s="245" customFormat="1" x14ac:dyDescent="0.25">
      <c r="A28" s="549"/>
      <c r="B28" s="549"/>
      <c r="C28" s="555"/>
      <c r="D28" s="549"/>
      <c r="E28" s="549"/>
      <c r="F28" s="549"/>
      <c r="G28" s="549"/>
      <c r="H28" s="232" t="s">
        <v>1488</v>
      </c>
      <c r="I28" s="232" t="s">
        <v>1489</v>
      </c>
      <c r="J28" s="351">
        <v>2016</v>
      </c>
      <c r="K28" s="552"/>
    </row>
    <row r="29" spans="1:11" s="245" customFormat="1" x14ac:dyDescent="0.25">
      <c r="A29" s="549"/>
      <c r="B29" s="549"/>
      <c r="C29" s="555"/>
      <c r="D29" s="549"/>
      <c r="E29" s="549"/>
      <c r="F29" s="549"/>
      <c r="G29" s="549"/>
      <c r="H29" s="232" t="s">
        <v>1412</v>
      </c>
      <c r="I29" s="232" t="s">
        <v>1413</v>
      </c>
      <c r="J29" s="351">
        <v>2016</v>
      </c>
      <c r="K29" s="552"/>
    </row>
    <row r="30" spans="1:11" s="245" customFormat="1" x14ac:dyDescent="0.25">
      <c r="A30" s="549"/>
      <c r="B30" s="549"/>
      <c r="C30" s="555"/>
      <c r="D30" s="549"/>
      <c r="E30" s="549"/>
      <c r="F30" s="549"/>
      <c r="G30" s="549"/>
      <c r="H30" s="232" t="s">
        <v>1490</v>
      </c>
      <c r="I30" s="232" t="s">
        <v>1414</v>
      </c>
      <c r="J30" s="351">
        <v>2016</v>
      </c>
      <c r="K30" s="552"/>
    </row>
    <row r="31" spans="1:11" s="245" customFormat="1" x14ac:dyDescent="0.25">
      <c r="A31" s="549"/>
      <c r="B31" s="549"/>
      <c r="C31" s="555"/>
      <c r="D31" s="549"/>
      <c r="E31" s="549"/>
      <c r="F31" s="549"/>
      <c r="G31" s="549"/>
      <c r="H31" s="232" t="s">
        <v>1490</v>
      </c>
      <c r="I31" s="232" t="s">
        <v>1415</v>
      </c>
      <c r="J31" s="351">
        <v>2016</v>
      </c>
      <c r="K31" s="552"/>
    </row>
    <row r="32" spans="1:11" s="245" customFormat="1" x14ac:dyDescent="0.25">
      <c r="A32" s="549"/>
      <c r="B32" s="549"/>
      <c r="C32" s="555"/>
      <c r="D32" s="549"/>
      <c r="E32" s="549"/>
      <c r="F32" s="549"/>
      <c r="G32" s="549"/>
      <c r="H32" s="232" t="s">
        <v>1416</v>
      </c>
      <c r="I32" s="232" t="s">
        <v>1417</v>
      </c>
      <c r="J32" s="351">
        <v>2016</v>
      </c>
      <c r="K32" s="552"/>
    </row>
    <row r="33" spans="1:11" s="245" customFormat="1" x14ac:dyDescent="0.25">
      <c r="A33" s="549"/>
      <c r="B33" s="549"/>
      <c r="C33" s="555"/>
      <c r="D33" s="549"/>
      <c r="E33" s="549"/>
      <c r="F33" s="549"/>
      <c r="G33" s="549"/>
      <c r="H33" s="232" t="s">
        <v>1491</v>
      </c>
      <c r="I33" s="232" t="s">
        <v>1418</v>
      </c>
      <c r="J33" s="351">
        <v>2016</v>
      </c>
      <c r="K33" s="552"/>
    </row>
    <row r="34" spans="1:11" s="245" customFormat="1" ht="28.5" x14ac:dyDescent="0.25">
      <c r="A34" s="549"/>
      <c r="B34" s="549"/>
      <c r="C34" s="555"/>
      <c r="D34" s="549"/>
      <c r="E34" s="549"/>
      <c r="F34" s="549"/>
      <c r="G34" s="549"/>
      <c r="H34" s="232" t="s">
        <v>1492</v>
      </c>
      <c r="I34" s="232" t="s">
        <v>1419</v>
      </c>
      <c r="J34" s="351">
        <v>2016</v>
      </c>
      <c r="K34" s="552"/>
    </row>
    <row r="35" spans="1:11" s="245" customFormat="1" ht="28.5" x14ac:dyDescent="0.25">
      <c r="A35" s="549"/>
      <c r="B35" s="549"/>
      <c r="C35" s="555"/>
      <c r="D35" s="549"/>
      <c r="E35" s="549"/>
      <c r="F35" s="549"/>
      <c r="G35" s="549"/>
      <c r="H35" s="232" t="s">
        <v>1492</v>
      </c>
      <c r="I35" s="232" t="s">
        <v>1420</v>
      </c>
      <c r="J35" s="351">
        <v>2016</v>
      </c>
      <c r="K35" s="552"/>
    </row>
    <row r="36" spans="1:11" s="245" customFormat="1" x14ac:dyDescent="0.25">
      <c r="A36" s="549"/>
      <c r="B36" s="549"/>
      <c r="C36" s="555"/>
      <c r="D36" s="549"/>
      <c r="E36" s="549"/>
      <c r="F36" s="549"/>
      <c r="G36" s="549"/>
      <c r="H36" s="232" t="s">
        <v>1493</v>
      </c>
      <c r="I36" s="232" t="s">
        <v>1421</v>
      </c>
      <c r="J36" s="351">
        <v>2016</v>
      </c>
      <c r="K36" s="552"/>
    </row>
    <row r="37" spans="1:11" s="245" customFormat="1" x14ac:dyDescent="0.25">
      <c r="A37" s="549"/>
      <c r="B37" s="549"/>
      <c r="C37" s="555"/>
      <c r="D37" s="549"/>
      <c r="E37" s="549"/>
      <c r="F37" s="549"/>
      <c r="G37" s="549"/>
      <c r="H37" s="232" t="s">
        <v>1493</v>
      </c>
      <c r="I37" s="232" t="s">
        <v>1422</v>
      </c>
      <c r="J37" s="351">
        <v>2016</v>
      </c>
      <c r="K37" s="552"/>
    </row>
    <row r="38" spans="1:11" s="245" customFormat="1" x14ac:dyDescent="0.25">
      <c r="A38" s="549"/>
      <c r="B38" s="549"/>
      <c r="C38" s="555"/>
      <c r="D38" s="549"/>
      <c r="E38" s="549"/>
      <c r="F38" s="549"/>
      <c r="G38" s="549"/>
      <c r="H38" s="232" t="s">
        <v>1494</v>
      </c>
      <c r="I38" s="232" t="s">
        <v>1423</v>
      </c>
      <c r="J38" s="351">
        <v>2016</v>
      </c>
      <c r="K38" s="552"/>
    </row>
    <row r="39" spans="1:11" s="245" customFormat="1" x14ac:dyDescent="0.25">
      <c r="A39" s="549"/>
      <c r="B39" s="549"/>
      <c r="C39" s="555"/>
      <c r="D39" s="549"/>
      <c r="E39" s="549"/>
      <c r="F39" s="549"/>
      <c r="G39" s="549"/>
      <c r="H39" s="232" t="s">
        <v>1494</v>
      </c>
      <c r="I39" s="232" t="s">
        <v>1424</v>
      </c>
      <c r="J39" s="351">
        <v>2016</v>
      </c>
      <c r="K39" s="552"/>
    </row>
    <row r="40" spans="1:11" s="245" customFormat="1" x14ac:dyDescent="0.25">
      <c r="A40" s="549"/>
      <c r="B40" s="549"/>
      <c r="C40" s="555"/>
      <c r="D40" s="549"/>
      <c r="E40" s="549"/>
      <c r="F40" s="549"/>
      <c r="G40" s="549"/>
      <c r="H40" s="232" t="s">
        <v>1425</v>
      </c>
      <c r="I40" s="232" t="s">
        <v>1426</v>
      </c>
      <c r="J40" s="351">
        <v>2016</v>
      </c>
      <c r="K40" s="552"/>
    </row>
    <row r="41" spans="1:11" s="245" customFormat="1" x14ac:dyDescent="0.25">
      <c r="A41" s="549"/>
      <c r="B41" s="549"/>
      <c r="C41" s="555"/>
      <c r="D41" s="549"/>
      <c r="E41" s="549"/>
      <c r="F41" s="549"/>
      <c r="G41" s="549"/>
      <c r="H41" s="232" t="s">
        <v>1425</v>
      </c>
      <c r="I41" s="232" t="s">
        <v>1427</v>
      </c>
      <c r="J41" s="351">
        <v>2016</v>
      </c>
      <c r="K41" s="552"/>
    </row>
    <row r="42" spans="1:11" s="245" customFormat="1" x14ac:dyDescent="0.25">
      <c r="A42" s="549"/>
      <c r="B42" s="549"/>
      <c r="C42" s="555"/>
      <c r="D42" s="549"/>
      <c r="E42" s="549"/>
      <c r="F42" s="549"/>
      <c r="G42" s="549"/>
      <c r="H42" s="232" t="s">
        <v>1425</v>
      </c>
      <c r="I42" s="232" t="s">
        <v>1428</v>
      </c>
      <c r="J42" s="351">
        <v>2016</v>
      </c>
      <c r="K42" s="552"/>
    </row>
    <row r="43" spans="1:11" s="245" customFormat="1" x14ac:dyDescent="0.25">
      <c r="A43" s="549"/>
      <c r="B43" s="549"/>
      <c r="C43" s="555"/>
      <c r="D43" s="549"/>
      <c r="E43" s="549"/>
      <c r="F43" s="549"/>
      <c r="G43" s="549"/>
      <c r="H43" s="232" t="s">
        <v>1425</v>
      </c>
      <c r="I43" s="232" t="s">
        <v>1429</v>
      </c>
      <c r="J43" s="351">
        <v>2016</v>
      </c>
      <c r="K43" s="552"/>
    </row>
    <row r="44" spans="1:11" s="245" customFormat="1" x14ac:dyDescent="0.25">
      <c r="A44" s="549"/>
      <c r="B44" s="549"/>
      <c r="C44" s="555"/>
      <c r="D44" s="549"/>
      <c r="E44" s="549"/>
      <c r="F44" s="549"/>
      <c r="G44" s="549"/>
      <c r="H44" s="232" t="s">
        <v>1425</v>
      </c>
      <c r="I44" s="232" t="s">
        <v>1430</v>
      </c>
      <c r="J44" s="351">
        <v>2016</v>
      </c>
      <c r="K44" s="552"/>
    </row>
    <row r="45" spans="1:11" s="245" customFormat="1" x14ac:dyDescent="0.25">
      <c r="A45" s="549"/>
      <c r="B45" s="549"/>
      <c r="C45" s="555"/>
      <c r="D45" s="549"/>
      <c r="E45" s="549"/>
      <c r="F45" s="549"/>
      <c r="G45" s="549"/>
      <c r="H45" s="232" t="s">
        <v>1446</v>
      </c>
      <c r="I45" s="232" t="s">
        <v>1431</v>
      </c>
      <c r="J45" s="351">
        <v>2016</v>
      </c>
      <c r="K45" s="552"/>
    </row>
    <row r="46" spans="1:11" s="245" customFormat="1" x14ac:dyDescent="0.25">
      <c r="A46" s="549"/>
      <c r="B46" s="549"/>
      <c r="C46" s="555"/>
      <c r="D46" s="549"/>
      <c r="E46" s="549"/>
      <c r="F46" s="549"/>
      <c r="G46" s="549"/>
      <c r="H46" s="232" t="s">
        <v>1446</v>
      </c>
      <c r="I46" s="232" t="s">
        <v>1432</v>
      </c>
      <c r="J46" s="351">
        <v>2016</v>
      </c>
      <c r="K46" s="552"/>
    </row>
    <row r="47" spans="1:11" s="245" customFormat="1" x14ac:dyDescent="0.25">
      <c r="A47" s="549"/>
      <c r="B47" s="549"/>
      <c r="C47" s="555"/>
      <c r="D47" s="549"/>
      <c r="E47" s="549"/>
      <c r="F47" s="549"/>
      <c r="G47" s="549"/>
      <c r="H47" s="232" t="s">
        <v>1446</v>
      </c>
      <c r="I47" s="232" t="s">
        <v>1433</v>
      </c>
      <c r="J47" s="351">
        <v>2016</v>
      </c>
      <c r="K47" s="552"/>
    </row>
    <row r="48" spans="1:11" s="245" customFormat="1" x14ac:dyDescent="0.25">
      <c r="A48" s="549"/>
      <c r="B48" s="549"/>
      <c r="C48" s="555"/>
      <c r="D48" s="549"/>
      <c r="E48" s="549"/>
      <c r="F48" s="549"/>
      <c r="G48" s="549"/>
      <c r="H48" s="232" t="s">
        <v>1446</v>
      </c>
      <c r="I48" s="232" t="s">
        <v>1434</v>
      </c>
      <c r="J48" s="351">
        <v>2016</v>
      </c>
      <c r="K48" s="552"/>
    </row>
    <row r="49" spans="1:11" s="245" customFormat="1" x14ac:dyDescent="0.25">
      <c r="A49" s="549"/>
      <c r="B49" s="549"/>
      <c r="C49" s="555"/>
      <c r="D49" s="549"/>
      <c r="E49" s="549"/>
      <c r="F49" s="549"/>
      <c r="G49" s="549"/>
      <c r="H49" s="232" t="s">
        <v>1446</v>
      </c>
      <c r="I49" s="232" t="s">
        <v>1495</v>
      </c>
      <c r="J49" s="351">
        <v>2016</v>
      </c>
      <c r="K49" s="552"/>
    </row>
    <row r="50" spans="1:11" s="245" customFormat="1" x14ac:dyDescent="0.25">
      <c r="A50" s="549"/>
      <c r="B50" s="549"/>
      <c r="C50" s="555"/>
      <c r="D50" s="549"/>
      <c r="E50" s="549"/>
      <c r="F50" s="549"/>
      <c r="G50" s="549"/>
      <c r="H50" s="252" t="s">
        <v>896</v>
      </c>
      <c r="I50" s="252" t="s">
        <v>897</v>
      </c>
      <c r="J50" s="351">
        <v>2017</v>
      </c>
      <c r="K50" s="552"/>
    </row>
    <row r="51" spans="1:11" s="245" customFormat="1" x14ac:dyDescent="0.2">
      <c r="A51" s="549"/>
      <c r="B51" s="549"/>
      <c r="C51" s="555"/>
      <c r="D51" s="549"/>
      <c r="E51" s="549"/>
      <c r="F51" s="549"/>
      <c r="G51" s="549"/>
      <c r="H51" s="374" t="s">
        <v>1797</v>
      </c>
      <c r="I51" s="251" t="s">
        <v>1435</v>
      </c>
      <c r="J51" s="351">
        <v>2018</v>
      </c>
      <c r="K51" s="552"/>
    </row>
    <row r="52" spans="1:11" s="245" customFormat="1" x14ac:dyDescent="0.2">
      <c r="A52" s="549"/>
      <c r="B52" s="549"/>
      <c r="C52" s="555"/>
      <c r="D52" s="549"/>
      <c r="E52" s="549"/>
      <c r="F52" s="549"/>
      <c r="G52" s="549"/>
      <c r="H52" s="251" t="s">
        <v>1324</v>
      </c>
      <c r="I52" s="251" t="s">
        <v>1436</v>
      </c>
      <c r="J52" s="351">
        <v>2018</v>
      </c>
      <c r="K52" s="552"/>
    </row>
    <row r="53" spans="1:11" s="245" customFormat="1" x14ac:dyDescent="0.2">
      <c r="A53" s="549"/>
      <c r="B53" s="549"/>
      <c r="C53" s="555"/>
      <c r="D53" s="549"/>
      <c r="E53" s="549"/>
      <c r="F53" s="549"/>
      <c r="G53" s="549"/>
      <c r="H53" s="251" t="s">
        <v>1325</v>
      </c>
      <c r="I53" s="251" t="s">
        <v>1437</v>
      </c>
      <c r="J53" s="351">
        <v>2018</v>
      </c>
      <c r="K53" s="552"/>
    </row>
    <row r="54" spans="1:11" s="245" customFormat="1" x14ac:dyDescent="0.2">
      <c r="A54" s="549"/>
      <c r="B54" s="549"/>
      <c r="C54" s="555"/>
      <c r="D54" s="549"/>
      <c r="E54" s="549"/>
      <c r="F54" s="549"/>
      <c r="G54" s="549"/>
      <c r="H54" s="251" t="s">
        <v>1326</v>
      </c>
      <c r="I54" s="251" t="s">
        <v>1438</v>
      </c>
      <c r="J54" s="351">
        <v>2018</v>
      </c>
      <c r="K54" s="552"/>
    </row>
    <row r="55" spans="1:11" s="245" customFormat="1" ht="132.75" customHeight="1" x14ac:dyDescent="0.25">
      <c r="A55" s="549"/>
      <c r="B55" s="549"/>
      <c r="C55" s="555"/>
      <c r="D55" s="549"/>
      <c r="E55" s="549"/>
      <c r="F55" s="549"/>
      <c r="G55" s="549"/>
      <c r="H55" s="250" t="s">
        <v>1708</v>
      </c>
      <c r="I55" s="261"/>
      <c r="J55" s="260"/>
      <c r="K55" s="552"/>
    </row>
    <row r="56" spans="1:11" s="245" customFormat="1" ht="28.5" x14ac:dyDescent="0.25">
      <c r="A56" s="549"/>
      <c r="B56" s="549"/>
      <c r="C56" s="555"/>
      <c r="D56" s="549"/>
      <c r="E56" s="549"/>
      <c r="F56" s="549"/>
      <c r="G56" s="549"/>
      <c r="H56" s="250" t="s">
        <v>261</v>
      </c>
      <c r="I56" s="261"/>
      <c r="J56" s="260"/>
      <c r="K56" s="552"/>
    </row>
    <row r="57" spans="1:11" s="245" customFormat="1" ht="267.75" customHeight="1" x14ac:dyDescent="0.25">
      <c r="A57" s="550"/>
      <c r="B57" s="550"/>
      <c r="C57" s="556"/>
      <c r="D57" s="550"/>
      <c r="E57" s="550"/>
      <c r="F57" s="550"/>
      <c r="G57" s="550"/>
      <c r="H57" s="232" t="s">
        <v>1496</v>
      </c>
      <c r="I57" s="261"/>
      <c r="J57" s="260"/>
      <c r="K57" s="553"/>
    </row>
    <row r="58" spans="1:11" s="245" customFormat="1" ht="14.1" customHeight="1" x14ac:dyDescent="0.25">
      <c r="A58" s="548" t="s">
        <v>225</v>
      </c>
      <c r="B58" s="548">
        <v>2</v>
      </c>
      <c r="C58" s="554" t="s">
        <v>262</v>
      </c>
      <c r="D58" s="548" t="s">
        <v>734</v>
      </c>
      <c r="E58" s="548">
        <v>12</v>
      </c>
      <c r="F58" s="548">
        <v>4.82</v>
      </c>
      <c r="G58" s="548">
        <v>1.4</v>
      </c>
      <c r="H58" s="232" t="s">
        <v>263</v>
      </c>
      <c r="I58" s="232" t="s">
        <v>898</v>
      </c>
      <c r="J58" s="351">
        <v>2007</v>
      </c>
      <c r="K58" s="551" t="s">
        <v>1439</v>
      </c>
    </row>
    <row r="59" spans="1:11" s="245" customFormat="1" x14ac:dyDescent="0.25">
      <c r="A59" s="549"/>
      <c r="B59" s="549"/>
      <c r="C59" s="555"/>
      <c r="D59" s="549"/>
      <c r="E59" s="549"/>
      <c r="F59" s="549"/>
      <c r="G59" s="549"/>
      <c r="H59" s="232" t="s">
        <v>264</v>
      </c>
      <c r="I59" s="232" t="s">
        <v>889</v>
      </c>
      <c r="J59" s="351">
        <v>2005</v>
      </c>
      <c r="K59" s="552"/>
    </row>
    <row r="60" spans="1:11" s="245" customFormat="1" x14ac:dyDescent="0.25">
      <c r="A60" s="549"/>
      <c r="B60" s="549"/>
      <c r="C60" s="555"/>
      <c r="D60" s="549"/>
      <c r="E60" s="549"/>
      <c r="F60" s="549"/>
      <c r="G60" s="549"/>
      <c r="H60" s="232" t="s">
        <v>265</v>
      </c>
      <c r="I60" s="232" t="s">
        <v>266</v>
      </c>
      <c r="J60" s="351">
        <v>2003</v>
      </c>
      <c r="K60" s="552"/>
    </row>
    <row r="61" spans="1:11" s="245" customFormat="1" x14ac:dyDescent="0.25">
      <c r="A61" s="549"/>
      <c r="B61" s="549"/>
      <c r="C61" s="555"/>
      <c r="D61" s="549"/>
      <c r="E61" s="549"/>
      <c r="F61" s="549"/>
      <c r="G61" s="549"/>
      <c r="H61" s="232" t="s">
        <v>267</v>
      </c>
      <c r="I61" s="232" t="s">
        <v>899</v>
      </c>
      <c r="J61" s="351">
        <v>2005</v>
      </c>
      <c r="K61" s="552"/>
    </row>
    <row r="62" spans="1:11" s="245" customFormat="1" x14ac:dyDescent="0.25">
      <c r="A62" s="549"/>
      <c r="B62" s="549"/>
      <c r="C62" s="555"/>
      <c r="D62" s="549"/>
      <c r="E62" s="549"/>
      <c r="F62" s="549"/>
      <c r="G62" s="549"/>
      <c r="H62" s="232" t="s">
        <v>268</v>
      </c>
      <c r="I62" s="232" t="s">
        <v>900</v>
      </c>
      <c r="J62" s="351">
        <v>2005</v>
      </c>
      <c r="K62" s="552"/>
    </row>
    <row r="63" spans="1:11" s="245" customFormat="1" x14ac:dyDescent="0.25">
      <c r="A63" s="549"/>
      <c r="B63" s="549"/>
      <c r="C63" s="555"/>
      <c r="D63" s="549"/>
      <c r="E63" s="549"/>
      <c r="F63" s="549"/>
      <c r="G63" s="549"/>
      <c r="H63" s="232" t="s">
        <v>269</v>
      </c>
      <c r="I63" s="232" t="s">
        <v>270</v>
      </c>
      <c r="J63" s="351">
        <v>2003</v>
      </c>
      <c r="K63" s="552"/>
    </row>
    <row r="64" spans="1:11" s="245" customFormat="1" x14ac:dyDescent="0.25">
      <c r="A64" s="549"/>
      <c r="B64" s="549"/>
      <c r="C64" s="555"/>
      <c r="D64" s="549"/>
      <c r="E64" s="549"/>
      <c r="F64" s="549"/>
      <c r="G64" s="549"/>
      <c r="H64" s="232" t="s">
        <v>271</v>
      </c>
      <c r="I64" s="232" t="s">
        <v>272</v>
      </c>
      <c r="J64" s="351">
        <v>2003</v>
      </c>
      <c r="K64" s="552"/>
    </row>
    <row r="65" spans="1:11" s="245" customFormat="1" x14ac:dyDescent="0.25">
      <c r="A65" s="549"/>
      <c r="B65" s="549"/>
      <c r="C65" s="555"/>
      <c r="D65" s="549"/>
      <c r="E65" s="549"/>
      <c r="F65" s="549"/>
      <c r="G65" s="549"/>
      <c r="H65" s="232" t="s">
        <v>273</v>
      </c>
      <c r="I65" s="232" t="s">
        <v>901</v>
      </c>
      <c r="J65" s="351">
        <v>2005</v>
      </c>
      <c r="K65" s="552"/>
    </row>
    <row r="66" spans="1:11" s="245" customFormat="1" x14ac:dyDescent="0.25">
      <c r="A66" s="549"/>
      <c r="B66" s="549"/>
      <c r="C66" s="555"/>
      <c r="D66" s="549"/>
      <c r="E66" s="549"/>
      <c r="F66" s="549"/>
      <c r="G66" s="549"/>
      <c r="H66" s="232" t="s">
        <v>274</v>
      </c>
      <c r="I66" s="232" t="s">
        <v>902</v>
      </c>
      <c r="J66" s="351">
        <v>2011</v>
      </c>
      <c r="K66" s="552"/>
    </row>
    <row r="67" spans="1:11" s="245" customFormat="1" x14ac:dyDescent="0.25">
      <c r="A67" s="549"/>
      <c r="B67" s="549"/>
      <c r="C67" s="555"/>
      <c r="D67" s="549"/>
      <c r="E67" s="549"/>
      <c r="F67" s="549"/>
      <c r="G67" s="549"/>
      <c r="H67" s="232" t="s">
        <v>275</v>
      </c>
      <c r="I67" s="232" t="s">
        <v>276</v>
      </c>
      <c r="J67" s="351">
        <v>2003</v>
      </c>
      <c r="K67" s="552"/>
    </row>
    <row r="68" spans="1:11" s="245" customFormat="1" x14ac:dyDescent="0.25">
      <c r="A68" s="549"/>
      <c r="B68" s="549"/>
      <c r="C68" s="555"/>
      <c r="D68" s="549"/>
      <c r="E68" s="549"/>
      <c r="F68" s="549"/>
      <c r="G68" s="549"/>
      <c r="H68" s="232" t="s">
        <v>277</v>
      </c>
      <c r="I68" s="232" t="s">
        <v>891</v>
      </c>
      <c r="J68" s="351">
        <v>2005</v>
      </c>
      <c r="K68" s="552"/>
    </row>
    <row r="69" spans="1:11" s="245" customFormat="1" x14ac:dyDescent="0.25">
      <c r="A69" s="549"/>
      <c r="B69" s="549"/>
      <c r="C69" s="555"/>
      <c r="D69" s="549"/>
      <c r="E69" s="549"/>
      <c r="F69" s="549"/>
      <c r="G69" s="549"/>
      <c r="H69" s="232" t="s">
        <v>278</v>
      </c>
      <c r="I69" s="232" t="s">
        <v>735</v>
      </c>
      <c r="J69" s="351" t="s">
        <v>43</v>
      </c>
      <c r="K69" s="552"/>
    </row>
    <row r="70" spans="1:11" s="245" customFormat="1" x14ac:dyDescent="0.25">
      <c r="A70" s="549"/>
      <c r="B70" s="549"/>
      <c r="C70" s="555"/>
      <c r="D70" s="549"/>
      <c r="E70" s="549"/>
      <c r="F70" s="549"/>
      <c r="G70" s="549"/>
      <c r="H70" s="232" t="s">
        <v>279</v>
      </c>
      <c r="I70" s="232"/>
      <c r="J70" s="351">
        <v>2014</v>
      </c>
      <c r="K70" s="552"/>
    </row>
    <row r="71" spans="1:11" s="245" customFormat="1" x14ac:dyDescent="0.25">
      <c r="A71" s="549"/>
      <c r="B71" s="549"/>
      <c r="C71" s="555"/>
      <c r="D71" s="549"/>
      <c r="E71" s="549"/>
      <c r="F71" s="549"/>
      <c r="G71" s="549"/>
      <c r="H71" s="232" t="s">
        <v>280</v>
      </c>
      <c r="I71" s="232"/>
      <c r="J71" s="351">
        <v>2014</v>
      </c>
      <c r="K71" s="552"/>
    </row>
    <row r="72" spans="1:11" s="245" customFormat="1" x14ac:dyDescent="0.25">
      <c r="A72" s="549"/>
      <c r="B72" s="549"/>
      <c r="C72" s="555"/>
      <c r="D72" s="549"/>
      <c r="E72" s="549"/>
      <c r="F72" s="549"/>
      <c r="G72" s="549"/>
      <c r="H72" s="232" t="s">
        <v>281</v>
      </c>
      <c r="I72" s="232"/>
      <c r="J72" s="351">
        <v>2014</v>
      </c>
      <c r="K72" s="552"/>
    </row>
    <row r="73" spans="1:11" s="245" customFormat="1" x14ac:dyDescent="0.25">
      <c r="A73" s="549"/>
      <c r="B73" s="549"/>
      <c r="C73" s="555"/>
      <c r="D73" s="549"/>
      <c r="E73" s="549"/>
      <c r="F73" s="549"/>
      <c r="G73" s="549"/>
      <c r="H73" s="232" t="s">
        <v>282</v>
      </c>
      <c r="I73" s="232" t="s">
        <v>903</v>
      </c>
      <c r="J73" s="351">
        <v>2013</v>
      </c>
      <c r="K73" s="552"/>
    </row>
    <row r="74" spans="1:11" s="245" customFormat="1" x14ac:dyDescent="0.25">
      <c r="A74" s="549"/>
      <c r="B74" s="549"/>
      <c r="C74" s="555"/>
      <c r="D74" s="549"/>
      <c r="E74" s="549"/>
      <c r="F74" s="549"/>
      <c r="G74" s="549"/>
      <c r="H74" s="232" t="s">
        <v>283</v>
      </c>
      <c r="I74" s="232"/>
      <c r="J74" s="351"/>
      <c r="K74" s="552"/>
    </row>
    <row r="75" spans="1:11" s="245" customFormat="1" x14ac:dyDescent="0.25">
      <c r="A75" s="549"/>
      <c r="B75" s="549"/>
      <c r="C75" s="555"/>
      <c r="D75" s="549"/>
      <c r="E75" s="549"/>
      <c r="F75" s="549"/>
      <c r="G75" s="549"/>
      <c r="H75" s="232" t="s">
        <v>284</v>
      </c>
      <c r="I75" s="232" t="s">
        <v>904</v>
      </c>
      <c r="J75" s="351">
        <v>2009</v>
      </c>
      <c r="K75" s="552"/>
    </row>
    <row r="76" spans="1:11" s="245" customFormat="1" x14ac:dyDescent="0.25">
      <c r="A76" s="549"/>
      <c r="B76" s="549"/>
      <c r="C76" s="555"/>
      <c r="D76" s="549"/>
      <c r="E76" s="549"/>
      <c r="F76" s="549"/>
      <c r="G76" s="549"/>
      <c r="H76" s="232" t="s">
        <v>285</v>
      </c>
      <c r="I76" s="232"/>
      <c r="J76" s="351">
        <v>2015</v>
      </c>
      <c r="K76" s="552"/>
    </row>
    <row r="77" spans="1:11" s="245" customFormat="1" x14ac:dyDescent="0.25">
      <c r="A77" s="549"/>
      <c r="B77" s="549"/>
      <c r="C77" s="555"/>
      <c r="D77" s="549"/>
      <c r="E77" s="549"/>
      <c r="F77" s="549"/>
      <c r="G77" s="549"/>
      <c r="H77" s="232" t="s">
        <v>286</v>
      </c>
      <c r="I77" s="232" t="s">
        <v>905</v>
      </c>
      <c r="J77" s="351">
        <v>2008</v>
      </c>
      <c r="K77" s="552"/>
    </row>
    <row r="78" spans="1:11" s="245" customFormat="1" x14ac:dyDescent="0.25">
      <c r="A78" s="549"/>
      <c r="B78" s="549"/>
      <c r="C78" s="555"/>
      <c r="D78" s="549"/>
      <c r="E78" s="549"/>
      <c r="F78" s="549"/>
      <c r="G78" s="549"/>
      <c r="H78" s="232" t="s">
        <v>287</v>
      </c>
      <c r="I78" s="232"/>
      <c r="J78" s="351">
        <v>2015</v>
      </c>
      <c r="K78" s="552"/>
    </row>
    <row r="79" spans="1:11" s="245" customFormat="1" x14ac:dyDescent="0.25">
      <c r="A79" s="549"/>
      <c r="B79" s="549"/>
      <c r="C79" s="555"/>
      <c r="D79" s="549"/>
      <c r="E79" s="549"/>
      <c r="F79" s="549"/>
      <c r="G79" s="549"/>
      <c r="H79" s="232" t="s">
        <v>288</v>
      </c>
      <c r="I79" s="232" t="s">
        <v>906</v>
      </c>
      <c r="J79" s="351">
        <v>2008</v>
      </c>
      <c r="K79" s="552"/>
    </row>
    <row r="80" spans="1:11" s="245" customFormat="1" x14ac:dyDescent="0.25">
      <c r="A80" s="549"/>
      <c r="B80" s="549"/>
      <c r="C80" s="555"/>
      <c r="D80" s="549"/>
      <c r="E80" s="549"/>
      <c r="F80" s="549"/>
      <c r="G80" s="549"/>
      <c r="H80" s="232" t="s">
        <v>289</v>
      </c>
      <c r="I80" s="232" t="s">
        <v>290</v>
      </c>
      <c r="J80" s="351">
        <v>2003</v>
      </c>
      <c r="K80" s="552"/>
    </row>
    <row r="81" spans="1:11" s="245" customFormat="1" x14ac:dyDescent="0.25">
      <c r="A81" s="549"/>
      <c r="B81" s="549"/>
      <c r="C81" s="555"/>
      <c r="D81" s="549"/>
      <c r="E81" s="549"/>
      <c r="F81" s="549"/>
      <c r="G81" s="549"/>
      <c r="H81" s="232" t="s">
        <v>291</v>
      </c>
      <c r="I81" s="232" t="s">
        <v>907</v>
      </c>
      <c r="J81" s="351">
        <v>2006</v>
      </c>
      <c r="K81" s="552"/>
    </row>
    <row r="82" spans="1:11" s="245" customFormat="1" x14ac:dyDescent="0.25">
      <c r="A82" s="549"/>
      <c r="B82" s="549"/>
      <c r="C82" s="555"/>
      <c r="D82" s="549"/>
      <c r="E82" s="549"/>
      <c r="F82" s="549"/>
      <c r="G82" s="549"/>
      <c r="H82" s="232" t="s">
        <v>292</v>
      </c>
      <c r="I82" s="232" t="s">
        <v>1497</v>
      </c>
      <c r="J82" s="351">
        <v>2006</v>
      </c>
      <c r="K82" s="552"/>
    </row>
    <row r="83" spans="1:11" s="245" customFormat="1" x14ac:dyDescent="0.2">
      <c r="A83" s="549"/>
      <c r="B83" s="549"/>
      <c r="C83" s="555"/>
      <c r="D83" s="549"/>
      <c r="E83" s="549"/>
      <c r="F83" s="549"/>
      <c r="G83" s="549"/>
      <c r="H83" s="251" t="s">
        <v>1440</v>
      </c>
      <c r="I83" s="251" t="s">
        <v>1498</v>
      </c>
      <c r="J83" s="351">
        <v>2016</v>
      </c>
      <c r="K83" s="552"/>
    </row>
    <row r="84" spans="1:11" s="245" customFormat="1" x14ac:dyDescent="0.2">
      <c r="A84" s="549"/>
      <c r="B84" s="549"/>
      <c r="C84" s="555"/>
      <c r="D84" s="549"/>
      <c r="E84" s="549"/>
      <c r="F84" s="549"/>
      <c r="G84" s="549"/>
      <c r="H84" s="251" t="s">
        <v>1440</v>
      </c>
      <c r="I84" s="251" t="s">
        <v>1441</v>
      </c>
      <c r="J84" s="351">
        <v>2016</v>
      </c>
      <c r="K84" s="552"/>
    </row>
    <row r="85" spans="1:11" s="245" customFormat="1" x14ac:dyDescent="0.2">
      <c r="A85" s="549"/>
      <c r="B85" s="549"/>
      <c r="C85" s="555"/>
      <c r="D85" s="549"/>
      <c r="E85" s="549"/>
      <c r="F85" s="549"/>
      <c r="G85" s="549"/>
      <c r="H85" s="251" t="s">
        <v>1442</v>
      </c>
      <c r="I85" s="251" t="s">
        <v>1443</v>
      </c>
      <c r="J85" s="351">
        <v>2016</v>
      </c>
      <c r="K85" s="552"/>
    </row>
    <row r="86" spans="1:11" s="245" customFormat="1" x14ac:dyDescent="0.2">
      <c r="A86" s="549"/>
      <c r="B86" s="549"/>
      <c r="C86" s="555"/>
      <c r="D86" s="549"/>
      <c r="E86" s="549"/>
      <c r="F86" s="549"/>
      <c r="G86" s="549"/>
      <c r="H86" s="251" t="s">
        <v>1444</v>
      </c>
      <c r="I86" s="251" t="s">
        <v>1445</v>
      </c>
      <c r="J86" s="351">
        <v>2016</v>
      </c>
      <c r="K86" s="552"/>
    </row>
    <row r="87" spans="1:11" s="245" customFormat="1" x14ac:dyDescent="0.2">
      <c r="A87" s="549"/>
      <c r="B87" s="549"/>
      <c r="C87" s="555"/>
      <c r="D87" s="549"/>
      <c r="E87" s="549"/>
      <c r="F87" s="549"/>
      <c r="G87" s="549"/>
      <c r="H87" s="251" t="s">
        <v>1447</v>
      </c>
      <c r="I87" s="251" t="s">
        <v>1495</v>
      </c>
      <c r="J87" s="351">
        <v>2016</v>
      </c>
      <c r="K87" s="552"/>
    </row>
    <row r="88" spans="1:11" s="245" customFormat="1" x14ac:dyDescent="0.2">
      <c r="A88" s="549"/>
      <c r="B88" s="549"/>
      <c r="C88" s="555"/>
      <c r="D88" s="549"/>
      <c r="E88" s="549"/>
      <c r="F88" s="549"/>
      <c r="G88" s="549"/>
      <c r="H88" s="251" t="s">
        <v>908</v>
      </c>
      <c r="I88" s="251" t="s">
        <v>909</v>
      </c>
      <c r="J88" s="351">
        <v>2017</v>
      </c>
      <c r="K88" s="552"/>
    </row>
    <row r="89" spans="1:11" s="245" customFormat="1" x14ac:dyDescent="0.2">
      <c r="A89" s="549"/>
      <c r="B89" s="549"/>
      <c r="C89" s="555"/>
      <c r="D89" s="549"/>
      <c r="E89" s="549"/>
      <c r="F89" s="549"/>
      <c r="G89" s="549"/>
      <c r="H89" s="251" t="s">
        <v>910</v>
      </c>
      <c r="I89" s="251" t="s">
        <v>911</v>
      </c>
      <c r="J89" s="351">
        <v>2017</v>
      </c>
      <c r="K89" s="552"/>
    </row>
    <row r="90" spans="1:11" s="245" customFormat="1" x14ac:dyDescent="0.2">
      <c r="A90" s="549"/>
      <c r="B90" s="549"/>
      <c r="C90" s="555"/>
      <c r="D90" s="549"/>
      <c r="E90" s="549"/>
      <c r="F90" s="549"/>
      <c r="G90" s="549"/>
      <c r="H90" s="251" t="s">
        <v>912</v>
      </c>
      <c r="I90" s="251" t="s">
        <v>913</v>
      </c>
      <c r="J90" s="351">
        <v>2017</v>
      </c>
      <c r="K90" s="552"/>
    </row>
    <row r="91" spans="1:11" s="245" customFormat="1" x14ac:dyDescent="0.2">
      <c r="A91" s="549"/>
      <c r="B91" s="549"/>
      <c r="C91" s="555"/>
      <c r="D91" s="549"/>
      <c r="E91" s="549"/>
      <c r="F91" s="549"/>
      <c r="G91" s="549"/>
      <c r="H91" s="251" t="s">
        <v>914</v>
      </c>
      <c r="I91" s="251" t="s">
        <v>915</v>
      </c>
      <c r="J91" s="351">
        <v>2017</v>
      </c>
      <c r="K91" s="552"/>
    </row>
    <row r="92" spans="1:11" s="245" customFormat="1" x14ac:dyDescent="0.2">
      <c r="A92" s="549"/>
      <c r="B92" s="549"/>
      <c r="C92" s="555"/>
      <c r="D92" s="549"/>
      <c r="E92" s="549"/>
      <c r="F92" s="549"/>
      <c r="G92" s="549"/>
      <c r="H92" s="237" t="s">
        <v>1448</v>
      </c>
      <c r="I92" s="251" t="s">
        <v>1449</v>
      </c>
      <c r="J92" s="351">
        <v>2018</v>
      </c>
      <c r="K92" s="552"/>
    </row>
    <row r="93" spans="1:11" s="245" customFormat="1" x14ac:dyDescent="0.25">
      <c r="A93" s="549"/>
      <c r="B93" s="549"/>
      <c r="C93" s="555"/>
      <c r="D93" s="549"/>
      <c r="E93" s="549"/>
      <c r="F93" s="549"/>
      <c r="G93" s="549"/>
      <c r="H93" s="259" t="s">
        <v>1450</v>
      </c>
      <c r="I93" s="259" t="s">
        <v>1328</v>
      </c>
      <c r="J93" s="351">
        <v>2018</v>
      </c>
      <c r="K93" s="552"/>
    </row>
    <row r="94" spans="1:11" s="245" customFormat="1" x14ac:dyDescent="0.2">
      <c r="A94" s="549"/>
      <c r="B94" s="549"/>
      <c r="C94" s="555"/>
      <c r="D94" s="549"/>
      <c r="E94" s="549"/>
      <c r="F94" s="549"/>
      <c r="G94" s="549"/>
      <c r="H94" s="254" t="s">
        <v>1499</v>
      </c>
      <c r="I94" s="254" t="s">
        <v>1500</v>
      </c>
      <c r="J94" s="351">
        <v>2018</v>
      </c>
      <c r="K94" s="552"/>
    </row>
    <row r="95" spans="1:11" s="245" customFormat="1" x14ac:dyDescent="0.2">
      <c r="A95" s="549"/>
      <c r="B95" s="549"/>
      <c r="C95" s="555"/>
      <c r="D95" s="549"/>
      <c r="E95" s="549"/>
      <c r="F95" s="549"/>
      <c r="G95" s="549"/>
      <c r="H95" s="254" t="s">
        <v>1499</v>
      </c>
      <c r="I95" s="254" t="s">
        <v>1501</v>
      </c>
      <c r="J95" s="351">
        <v>2018</v>
      </c>
      <c r="K95" s="552"/>
    </row>
    <row r="96" spans="1:11" s="245" customFormat="1" x14ac:dyDescent="0.2">
      <c r="A96" s="549"/>
      <c r="B96" s="549"/>
      <c r="C96" s="555"/>
      <c r="D96" s="549"/>
      <c r="E96" s="549"/>
      <c r="F96" s="549"/>
      <c r="G96" s="549"/>
      <c r="H96" s="254" t="s">
        <v>1499</v>
      </c>
      <c r="I96" s="254" t="s">
        <v>1502</v>
      </c>
      <c r="J96" s="351">
        <v>2018</v>
      </c>
      <c r="K96" s="552"/>
    </row>
    <row r="97" spans="1:11" s="245" customFormat="1" x14ac:dyDescent="0.2">
      <c r="A97" s="549"/>
      <c r="B97" s="549"/>
      <c r="C97" s="555"/>
      <c r="D97" s="549"/>
      <c r="E97" s="549"/>
      <c r="F97" s="549"/>
      <c r="G97" s="549"/>
      <c r="H97" s="254" t="s">
        <v>1503</v>
      </c>
      <c r="I97" s="254" t="s">
        <v>1504</v>
      </c>
      <c r="J97" s="351">
        <v>2018</v>
      </c>
      <c r="K97" s="552"/>
    </row>
    <row r="98" spans="1:11" s="245" customFormat="1" x14ac:dyDescent="0.25">
      <c r="A98" s="549"/>
      <c r="B98" s="549"/>
      <c r="C98" s="555"/>
      <c r="D98" s="549"/>
      <c r="E98" s="549"/>
      <c r="F98" s="549"/>
      <c r="G98" s="549"/>
      <c r="K98" s="552"/>
    </row>
    <row r="99" spans="1:11" s="245" customFormat="1" x14ac:dyDescent="0.25">
      <c r="A99" s="549"/>
      <c r="B99" s="549"/>
      <c r="C99" s="555"/>
      <c r="D99" s="549"/>
      <c r="E99" s="549"/>
      <c r="F99" s="549"/>
      <c r="G99" s="549"/>
      <c r="K99" s="552"/>
    </row>
    <row r="100" spans="1:11" s="245" customFormat="1" x14ac:dyDescent="0.25">
      <c r="A100" s="549"/>
      <c r="B100" s="549"/>
      <c r="C100" s="555"/>
      <c r="D100" s="549"/>
      <c r="E100" s="549"/>
      <c r="F100" s="549"/>
      <c r="G100" s="549"/>
      <c r="K100" s="552"/>
    </row>
    <row r="101" spans="1:11" s="245" customFormat="1" ht="135.75" customHeight="1" x14ac:dyDescent="0.25">
      <c r="A101" s="549"/>
      <c r="B101" s="549"/>
      <c r="C101" s="555"/>
      <c r="D101" s="549"/>
      <c r="E101" s="549"/>
      <c r="F101" s="549"/>
      <c r="G101" s="549"/>
      <c r="H101" s="232" t="s">
        <v>1707</v>
      </c>
      <c r="I101" s="257"/>
      <c r="J101" s="258"/>
      <c r="K101" s="552"/>
    </row>
    <row r="102" spans="1:11" s="245" customFormat="1" ht="28.5" x14ac:dyDescent="0.25">
      <c r="A102" s="549"/>
      <c r="B102" s="549"/>
      <c r="C102" s="555"/>
      <c r="D102" s="549"/>
      <c r="E102" s="549"/>
      <c r="F102" s="549"/>
      <c r="G102" s="549"/>
      <c r="H102" s="250" t="s">
        <v>261</v>
      </c>
      <c r="I102" s="257"/>
      <c r="J102" s="257"/>
      <c r="K102" s="552"/>
    </row>
    <row r="103" spans="1:11" s="245" customFormat="1" ht="294" customHeight="1" x14ac:dyDescent="0.25">
      <c r="A103" s="549"/>
      <c r="B103" s="549"/>
      <c r="C103" s="555"/>
      <c r="D103" s="549"/>
      <c r="E103" s="549"/>
      <c r="F103" s="549"/>
      <c r="G103" s="549"/>
      <c r="H103" s="232" t="s">
        <v>1505</v>
      </c>
      <c r="I103" s="257"/>
      <c r="J103" s="257"/>
      <c r="K103" s="552"/>
    </row>
    <row r="104" spans="1:11" s="245" customFormat="1" x14ac:dyDescent="0.25">
      <c r="A104" s="550"/>
      <c r="B104" s="550"/>
      <c r="C104" s="556"/>
      <c r="D104" s="550"/>
      <c r="E104" s="550"/>
      <c r="F104" s="550"/>
      <c r="G104" s="550"/>
      <c r="H104" s="232"/>
      <c r="I104" s="232"/>
      <c r="J104" s="351"/>
      <c r="K104" s="256"/>
    </row>
    <row r="105" spans="1:11" s="245" customFormat="1" ht="14.1" customHeight="1" x14ac:dyDescent="0.25">
      <c r="A105" s="548" t="s">
        <v>225</v>
      </c>
      <c r="B105" s="548">
        <v>3</v>
      </c>
      <c r="C105" s="554" t="s">
        <v>293</v>
      </c>
      <c r="D105" s="548" t="s">
        <v>736</v>
      </c>
      <c r="E105" s="548">
        <v>12</v>
      </c>
      <c r="F105" s="548">
        <v>2.9</v>
      </c>
      <c r="G105" s="548">
        <v>1.4</v>
      </c>
      <c r="H105" s="232" t="s">
        <v>294</v>
      </c>
      <c r="I105" s="232" t="s">
        <v>1798</v>
      </c>
      <c r="J105" s="351">
        <v>2004</v>
      </c>
      <c r="K105" s="551" t="s">
        <v>1506</v>
      </c>
    </row>
    <row r="106" spans="1:11" s="245" customFormat="1" ht="28.5" x14ac:dyDescent="0.25">
      <c r="A106" s="549"/>
      <c r="B106" s="549"/>
      <c r="C106" s="555"/>
      <c r="D106" s="549"/>
      <c r="E106" s="549"/>
      <c r="F106" s="549"/>
      <c r="G106" s="549"/>
      <c r="H106" s="232" t="s">
        <v>295</v>
      </c>
      <c r="I106" s="232" t="s">
        <v>916</v>
      </c>
      <c r="J106" s="351">
        <v>2004</v>
      </c>
      <c r="K106" s="552"/>
    </row>
    <row r="107" spans="1:11" s="245" customFormat="1" x14ac:dyDescent="0.25">
      <c r="A107" s="549"/>
      <c r="B107" s="549"/>
      <c r="C107" s="555"/>
      <c r="D107" s="549"/>
      <c r="E107" s="549"/>
      <c r="F107" s="549"/>
      <c r="G107" s="549"/>
      <c r="H107" s="232" t="s">
        <v>296</v>
      </c>
      <c r="I107" s="232" t="s">
        <v>297</v>
      </c>
      <c r="J107" s="351">
        <v>2003</v>
      </c>
      <c r="K107" s="552"/>
    </row>
    <row r="108" spans="1:11" s="245" customFormat="1" x14ac:dyDescent="0.25">
      <c r="A108" s="549"/>
      <c r="B108" s="549"/>
      <c r="C108" s="555"/>
      <c r="D108" s="549"/>
      <c r="E108" s="549"/>
      <c r="F108" s="549"/>
      <c r="G108" s="549"/>
      <c r="H108" s="232" t="s">
        <v>298</v>
      </c>
      <c r="I108" s="232" t="s">
        <v>917</v>
      </c>
      <c r="J108" s="351">
        <v>2005</v>
      </c>
      <c r="K108" s="552"/>
    </row>
    <row r="109" spans="1:11" s="245" customFormat="1" x14ac:dyDescent="0.25">
      <c r="A109" s="549"/>
      <c r="B109" s="549"/>
      <c r="C109" s="555"/>
      <c r="D109" s="549"/>
      <c r="E109" s="549"/>
      <c r="F109" s="549"/>
      <c r="G109" s="549"/>
      <c r="H109" s="232" t="s">
        <v>299</v>
      </c>
      <c r="I109" s="232" t="s">
        <v>918</v>
      </c>
      <c r="J109" s="351">
        <v>2006</v>
      </c>
      <c r="K109" s="552"/>
    </row>
    <row r="110" spans="1:11" s="245" customFormat="1" ht="28.5" x14ac:dyDescent="0.25">
      <c r="A110" s="549"/>
      <c r="B110" s="549"/>
      <c r="C110" s="555"/>
      <c r="D110" s="549"/>
      <c r="E110" s="549"/>
      <c r="F110" s="549"/>
      <c r="G110" s="549"/>
      <c r="H110" s="232" t="s">
        <v>300</v>
      </c>
      <c r="I110" s="232" t="s">
        <v>919</v>
      </c>
      <c r="J110" s="351">
        <v>2004</v>
      </c>
      <c r="K110" s="552"/>
    </row>
    <row r="111" spans="1:11" s="245" customFormat="1" ht="28.5" x14ac:dyDescent="0.25">
      <c r="A111" s="549"/>
      <c r="B111" s="549"/>
      <c r="C111" s="555"/>
      <c r="D111" s="549"/>
      <c r="E111" s="549"/>
      <c r="F111" s="549"/>
      <c r="G111" s="549"/>
      <c r="H111" s="232" t="s">
        <v>301</v>
      </c>
      <c r="I111" s="232" t="s">
        <v>920</v>
      </c>
      <c r="J111" s="351">
        <v>2004</v>
      </c>
      <c r="K111" s="552"/>
    </row>
    <row r="112" spans="1:11" s="245" customFormat="1" x14ac:dyDescent="0.25">
      <c r="A112" s="549"/>
      <c r="B112" s="549"/>
      <c r="C112" s="555"/>
      <c r="D112" s="549"/>
      <c r="E112" s="549"/>
      <c r="F112" s="549"/>
      <c r="G112" s="549"/>
      <c r="H112" s="232" t="s">
        <v>302</v>
      </c>
      <c r="I112" s="232" t="s">
        <v>921</v>
      </c>
      <c r="J112" s="351">
        <v>2006</v>
      </c>
      <c r="K112" s="552"/>
    </row>
    <row r="113" spans="1:11" s="245" customFormat="1" x14ac:dyDescent="0.25">
      <c r="A113" s="549"/>
      <c r="B113" s="549"/>
      <c r="C113" s="555"/>
      <c r="D113" s="549"/>
      <c r="E113" s="549"/>
      <c r="F113" s="549"/>
      <c r="G113" s="549"/>
      <c r="H113" s="232" t="s">
        <v>303</v>
      </c>
      <c r="I113" s="232" t="s">
        <v>304</v>
      </c>
      <c r="J113" s="351">
        <v>2003</v>
      </c>
      <c r="K113" s="552"/>
    </row>
    <row r="114" spans="1:11" s="245" customFormat="1" x14ac:dyDescent="0.25">
      <c r="A114" s="549"/>
      <c r="B114" s="549"/>
      <c r="C114" s="555"/>
      <c r="D114" s="549"/>
      <c r="E114" s="549"/>
      <c r="F114" s="549"/>
      <c r="G114" s="549"/>
      <c r="H114" s="232" t="s">
        <v>305</v>
      </c>
      <c r="I114" s="232" t="s">
        <v>306</v>
      </c>
      <c r="J114" s="351">
        <v>2003</v>
      </c>
      <c r="K114" s="552"/>
    </row>
    <row r="115" spans="1:11" s="245" customFormat="1" x14ac:dyDescent="0.25">
      <c r="A115" s="549"/>
      <c r="B115" s="549"/>
      <c r="C115" s="555"/>
      <c r="D115" s="549"/>
      <c r="E115" s="549"/>
      <c r="F115" s="549"/>
      <c r="G115" s="549"/>
      <c r="H115" s="232" t="s">
        <v>307</v>
      </c>
      <c r="I115" s="232" t="s">
        <v>308</v>
      </c>
      <c r="J115" s="351">
        <v>2003</v>
      </c>
      <c r="K115" s="552"/>
    </row>
    <row r="116" spans="1:11" s="245" customFormat="1" x14ac:dyDescent="0.25">
      <c r="A116" s="549"/>
      <c r="B116" s="549"/>
      <c r="C116" s="555"/>
      <c r="D116" s="549"/>
      <c r="E116" s="549"/>
      <c r="F116" s="549"/>
      <c r="G116" s="549"/>
      <c r="H116" s="232" t="s">
        <v>309</v>
      </c>
      <c r="I116" s="232" t="s">
        <v>922</v>
      </c>
      <c r="J116" s="351">
        <v>2004</v>
      </c>
      <c r="K116" s="552"/>
    </row>
    <row r="117" spans="1:11" s="245" customFormat="1" x14ac:dyDescent="0.25">
      <c r="A117" s="549"/>
      <c r="B117" s="549"/>
      <c r="C117" s="555"/>
      <c r="D117" s="549"/>
      <c r="E117" s="549"/>
      <c r="F117" s="549"/>
      <c r="G117" s="549"/>
      <c r="H117" s="232" t="s">
        <v>310</v>
      </c>
      <c r="I117" s="232" t="s">
        <v>923</v>
      </c>
      <c r="J117" s="351">
        <v>2004</v>
      </c>
      <c r="K117" s="552"/>
    </row>
    <row r="118" spans="1:11" s="245" customFormat="1" x14ac:dyDescent="0.25">
      <c r="A118" s="549"/>
      <c r="B118" s="549"/>
      <c r="C118" s="555"/>
      <c r="D118" s="549"/>
      <c r="E118" s="549"/>
      <c r="F118" s="549"/>
      <c r="G118" s="549"/>
      <c r="H118" s="232" t="s">
        <v>311</v>
      </c>
      <c r="I118" s="232" t="s">
        <v>924</v>
      </c>
      <c r="J118" s="351">
        <v>2012</v>
      </c>
      <c r="K118" s="552"/>
    </row>
    <row r="119" spans="1:11" s="245" customFormat="1" x14ac:dyDescent="0.25">
      <c r="A119" s="549"/>
      <c r="B119" s="549"/>
      <c r="C119" s="555"/>
      <c r="D119" s="549"/>
      <c r="E119" s="549"/>
      <c r="F119" s="549"/>
      <c r="G119" s="549"/>
      <c r="H119" s="232" t="s">
        <v>312</v>
      </c>
      <c r="I119" s="232" t="s">
        <v>925</v>
      </c>
      <c r="J119" s="351">
        <v>2012</v>
      </c>
      <c r="K119" s="552"/>
    </row>
    <row r="120" spans="1:11" s="245" customFormat="1" ht="28.5" x14ac:dyDescent="0.25">
      <c r="A120" s="549"/>
      <c r="B120" s="549"/>
      <c r="C120" s="555"/>
      <c r="D120" s="549"/>
      <c r="E120" s="549"/>
      <c r="F120" s="549"/>
      <c r="G120" s="549"/>
      <c r="H120" s="232" t="s">
        <v>313</v>
      </c>
      <c r="I120" s="232" t="s">
        <v>926</v>
      </c>
      <c r="J120" s="351">
        <v>2008</v>
      </c>
      <c r="K120" s="552"/>
    </row>
    <row r="121" spans="1:11" s="245" customFormat="1" x14ac:dyDescent="0.25">
      <c r="A121" s="549"/>
      <c r="B121" s="549"/>
      <c r="C121" s="555"/>
      <c r="D121" s="549"/>
      <c r="E121" s="549"/>
      <c r="F121" s="549"/>
      <c r="G121" s="549"/>
      <c r="H121" s="232" t="s">
        <v>314</v>
      </c>
      <c r="I121" s="232" t="s">
        <v>927</v>
      </c>
      <c r="J121" s="351">
        <v>2008</v>
      </c>
      <c r="K121" s="552"/>
    </row>
    <row r="122" spans="1:11" s="245" customFormat="1" x14ac:dyDescent="0.25">
      <c r="A122" s="549"/>
      <c r="B122" s="549"/>
      <c r="C122" s="555"/>
      <c r="D122" s="549"/>
      <c r="E122" s="549"/>
      <c r="F122" s="549"/>
      <c r="G122" s="549"/>
      <c r="H122" s="232" t="s">
        <v>315</v>
      </c>
      <c r="I122" s="232" t="s">
        <v>928</v>
      </c>
      <c r="J122" s="351">
        <v>2008</v>
      </c>
      <c r="K122" s="552"/>
    </row>
    <row r="123" spans="1:11" s="245" customFormat="1" x14ac:dyDescent="0.25">
      <c r="A123" s="549"/>
      <c r="B123" s="549"/>
      <c r="C123" s="555"/>
      <c r="D123" s="549"/>
      <c r="E123" s="549"/>
      <c r="F123" s="549"/>
      <c r="G123" s="549"/>
      <c r="H123" s="232" t="s">
        <v>316</v>
      </c>
      <c r="I123" s="232" t="s">
        <v>929</v>
      </c>
      <c r="J123" s="351">
        <v>2008</v>
      </c>
      <c r="K123" s="552"/>
    </row>
    <row r="124" spans="1:11" s="245" customFormat="1" x14ac:dyDescent="0.25">
      <c r="A124" s="549"/>
      <c r="B124" s="549"/>
      <c r="C124" s="555"/>
      <c r="D124" s="549"/>
      <c r="E124" s="549"/>
      <c r="F124" s="549"/>
      <c r="G124" s="549"/>
      <c r="H124" s="232" t="s">
        <v>317</v>
      </c>
      <c r="I124" s="232" t="s">
        <v>930</v>
      </c>
      <c r="J124" s="351">
        <v>2008</v>
      </c>
      <c r="K124" s="552"/>
    </row>
    <row r="125" spans="1:11" s="245" customFormat="1" ht="28.5" x14ac:dyDescent="0.25">
      <c r="A125" s="549"/>
      <c r="B125" s="549"/>
      <c r="C125" s="555"/>
      <c r="D125" s="549"/>
      <c r="E125" s="549"/>
      <c r="F125" s="549"/>
      <c r="G125" s="549"/>
      <c r="H125" s="232" t="s">
        <v>318</v>
      </c>
      <c r="I125" s="232" t="s">
        <v>931</v>
      </c>
      <c r="J125" s="351">
        <v>2006</v>
      </c>
      <c r="K125" s="552"/>
    </row>
    <row r="126" spans="1:11" s="245" customFormat="1" x14ac:dyDescent="0.25">
      <c r="A126" s="549"/>
      <c r="B126" s="549"/>
      <c r="C126" s="555"/>
      <c r="D126" s="549"/>
      <c r="E126" s="549"/>
      <c r="F126" s="549"/>
      <c r="G126" s="549"/>
      <c r="H126" s="232" t="s">
        <v>319</v>
      </c>
      <c r="I126" s="232" t="s">
        <v>932</v>
      </c>
      <c r="J126" s="351">
        <v>2011</v>
      </c>
      <c r="K126" s="552"/>
    </row>
    <row r="127" spans="1:11" s="245" customFormat="1" x14ac:dyDescent="0.25">
      <c r="A127" s="549"/>
      <c r="B127" s="549"/>
      <c r="C127" s="555"/>
      <c r="D127" s="549"/>
      <c r="E127" s="549"/>
      <c r="F127" s="549"/>
      <c r="G127" s="549"/>
      <c r="H127" s="232" t="s">
        <v>320</v>
      </c>
      <c r="I127" s="232" t="s">
        <v>321</v>
      </c>
      <c r="J127" s="351">
        <v>2003</v>
      </c>
      <c r="K127" s="552"/>
    </row>
    <row r="128" spans="1:11" s="245" customFormat="1" x14ac:dyDescent="0.25">
      <c r="A128" s="549"/>
      <c r="B128" s="549"/>
      <c r="C128" s="555"/>
      <c r="D128" s="549"/>
      <c r="E128" s="549"/>
      <c r="F128" s="549"/>
      <c r="G128" s="549"/>
      <c r="H128" s="232" t="s">
        <v>289</v>
      </c>
      <c r="I128" s="232" t="s">
        <v>290</v>
      </c>
      <c r="J128" s="351">
        <v>2003</v>
      </c>
      <c r="K128" s="552"/>
    </row>
    <row r="129" spans="1:11" s="245" customFormat="1" x14ac:dyDescent="0.25">
      <c r="A129" s="549"/>
      <c r="B129" s="549"/>
      <c r="C129" s="555"/>
      <c r="D129" s="549"/>
      <c r="E129" s="549"/>
      <c r="F129" s="549"/>
      <c r="G129" s="549"/>
      <c r="H129" s="232" t="s">
        <v>322</v>
      </c>
      <c r="I129" s="232" t="s">
        <v>933</v>
      </c>
      <c r="J129" s="351">
        <v>2006</v>
      </c>
      <c r="K129" s="552"/>
    </row>
    <row r="130" spans="1:11" s="245" customFormat="1" x14ac:dyDescent="0.25">
      <c r="A130" s="549"/>
      <c r="B130" s="549"/>
      <c r="C130" s="555"/>
      <c r="D130" s="549"/>
      <c r="E130" s="549"/>
      <c r="F130" s="549"/>
      <c r="G130" s="549"/>
      <c r="H130" s="232" t="s">
        <v>323</v>
      </c>
      <c r="I130" s="232" t="s">
        <v>934</v>
      </c>
      <c r="J130" s="351">
        <v>2005</v>
      </c>
      <c r="K130" s="552"/>
    </row>
    <row r="131" spans="1:11" s="245" customFormat="1" x14ac:dyDescent="0.25">
      <c r="A131" s="549"/>
      <c r="B131" s="549"/>
      <c r="C131" s="555"/>
      <c r="D131" s="549"/>
      <c r="E131" s="549"/>
      <c r="F131" s="549"/>
      <c r="G131" s="549"/>
      <c r="H131" s="232" t="s">
        <v>324</v>
      </c>
      <c r="I131" s="232" t="s">
        <v>935</v>
      </c>
      <c r="J131" s="351">
        <v>2005</v>
      </c>
      <c r="K131" s="552"/>
    </row>
    <row r="132" spans="1:11" s="245" customFormat="1" x14ac:dyDescent="0.25">
      <c r="A132" s="549"/>
      <c r="B132" s="549"/>
      <c r="C132" s="555"/>
      <c r="D132" s="549"/>
      <c r="E132" s="549"/>
      <c r="F132" s="549"/>
      <c r="G132" s="549"/>
      <c r="H132" s="232" t="s">
        <v>325</v>
      </c>
      <c r="I132" s="232" t="s">
        <v>936</v>
      </c>
      <c r="J132" s="351">
        <v>2008</v>
      </c>
      <c r="K132" s="552"/>
    </row>
    <row r="133" spans="1:11" s="245" customFormat="1" x14ac:dyDescent="0.25">
      <c r="A133" s="549"/>
      <c r="B133" s="549"/>
      <c r="C133" s="555"/>
      <c r="D133" s="549"/>
      <c r="E133" s="549"/>
      <c r="F133" s="549"/>
      <c r="G133" s="549"/>
      <c r="H133" s="232" t="s">
        <v>737</v>
      </c>
      <c r="I133" s="232"/>
      <c r="J133" s="351">
        <v>2015</v>
      </c>
      <c r="K133" s="552"/>
    </row>
    <row r="134" spans="1:11" s="245" customFormat="1" ht="28.5" x14ac:dyDescent="0.25">
      <c r="A134" s="549"/>
      <c r="B134" s="549"/>
      <c r="C134" s="555"/>
      <c r="D134" s="549"/>
      <c r="E134" s="549"/>
      <c r="F134" s="549"/>
      <c r="G134" s="549"/>
      <c r="H134" s="232" t="s">
        <v>326</v>
      </c>
      <c r="I134" s="232" t="s">
        <v>327</v>
      </c>
      <c r="J134" s="351">
        <v>2013</v>
      </c>
      <c r="K134" s="552"/>
    </row>
    <row r="135" spans="1:11" s="245" customFormat="1" x14ac:dyDescent="0.25">
      <c r="A135" s="549"/>
      <c r="B135" s="549"/>
      <c r="C135" s="555"/>
      <c r="D135" s="549"/>
      <c r="E135" s="549"/>
      <c r="F135" s="549"/>
      <c r="G135" s="549"/>
      <c r="H135" s="232" t="s">
        <v>1446</v>
      </c>
      <c r="I135" s="351" t="s">
        <v>1507</v>
      </c>
      <c r="J135" s="351">
        <v>2016</v>
      </c>
      <c r="K135" s="552"/>
    </row>
    <row r="136" spans="1:11" s="245" customFormat="1" x14ac:dyDescent="0.25">
      <c r="A136" s="549"/>
      <c r="B136" s="549"/>
      <c r="C136" s="555"/>
      <c r="D136" s="549"/>
      <c r="E136" s="549"/>
      <c r="F136" s="549"/>
      <c r="G136" s="549"/>
      <c r="H136" s="232" t="s">
        <v>1451</v>
      </c>
      <c r="I136" s="351" t="s">
        <v>1508</v>
      </c>
      <c r="J136" s="351">
        <v>2016</v>
      </c>
      <c r="K136" s="552"/>
    </row>
    <row r="137" spans="1:11" s="245" customFormat="1" x14ac:dyDescent="0.25">
      <c r="A137" s="549"/>
      <c r="B137" s="549"/>
      <c r="C137" s="555"/>
      <c r="D137" s="549"/>
      <c r="E137" s="549"/>
      <c r="F137" s="549"/>
      <c r="G137" s="549"/>
      <c r="H137" s="232" t="s">
        <v>1509</v>
      </c>
      <c r="I137" s="351" t="s">
        <v>1452</v>
      </c>
      <c r="J137" s="351">
        <v>2016</v>
      </c>
      <c r="K137" s="552"/>
    </row>
    <row r="138" spans="1:11" s="245" customFormat="1" x14ac:dyDescent="0.25">
      <c r="A138" s="549"/>
      <c r="B138" s="549"/>
      <c r="C138" s="555"/>
      <c r="D138" s="549"/>
      <c r="E138" s="549"/>
      <c r="F138" s="549"/>
      <c r="G138" s="549"/>
      <c r="H138" s="252" t="s">
        <v>937</v>
      </c>
      <c r="I138" s="255" t="s">
        <v>1510</v>
      </c>
      <c r="J138" s="351">
        <v>2017</v>
      </c>
      <c r="K138" s="552"/>
    </row>
    <row r="139" spans="1:11" s="245" customFormat="1" x14ac:dyDescent="0.25">
      <c r="A139" s="549"/>
      <c r="B139" s="549"/>
      <c r="C139" s="555"/>
      <c r="D139" s="549"/>
      <c r="E139" s="549"/>
      <c r="F139" s="549"/>
      <c r="G139" s="549"/>
      <c r="H139" s="252" t="s">
        <v>1511</v>
      </c>
      <c r="I139" s="255" t="s">
        <v>1512</v>
      </c>
      <c r="J139" s="351">
        <v>2017</v>
      </c>
      <c r="K139" s="552"/>
    </row>
    <row r="140" spans="1:11" s="245" customFormat="1" x14ac:dyDescent="0.25">
      <c r="A140" s="549"/>
      <c r="B140" s="549"/>
      <c r="C140" s="555"/>
      <c r="D140" s="549"/>
      <c r="E140" s="549"/>
      <c r="F140" s="549"/>
      <c r="G140" s="549"/>
      <c r="H140" s="252" t="s">
        <v>1513</v>
      </c>
      <c r="I140" s="255" t="s">
        <v>1514</v>
      </c>
      <c r="J140" s="351">
        <v>2017</v>
      </c>
      <c r="K140" s="552"/>
    </row>
    <row r="141" spans="1:11" s="245" customFormat="1" x14ac:dyDescent="0.25">
      <c r="A141" s="549"/>
      <c r="B141" s="549"/>
      <c r="C141" s="555"/>
      <c r="D141" s="549"/>
      <c r="E141" s="549"/>
      <c r="F141" s="549"/>
      <c r="G141" s="549"/>
      <c r="H141" s="252" t="s">
        <v>938</v>
      </c>
      <c r="I141" s="255" t="s">
        <v>939</v>
      </c>
      <c r="J141" s="351">
        <v>2017</v>
      </c>
      <c r="K141" s="552"/>
    </row>
    <row r="142" spans="1:11" s="245" customFormat="1" x14ac:dyDescent="0.2">
      <c r="A142" s="549"/>
      <c r="B142" s="549"/>
      <c r="C142" s="555"/>
      <c r="D142" s="549"/>
      <c r="E142" s="549"/>
      <c r="F142" s="549"/>
      <c r="G142" s="549"/>
      <c r="H142" s="251" t="s">
        <v>1515</v>
      </c>
      <c r="I142" s="375" t="s">
        <v>1799</v>
      </c>
      <c r="J142" s="351">
        <v>2017</v>
      </c>
      <c r="K142" s="552"/>
    </row>
    <row r="143" spans="1:11" s="245" customFormat="1" x14ac:dyDescent="0.2">
      <c r="A143" s="549"/>
      <c r="B143" s="549"/>
      <c r="C143" s="555"/>
      <c r="D143" s="549"/>
      <c r="E143" s="549"/>
      <c r="F143" s="549"/>
      <c r="G143" s="549"/>
      <c r="H143" s="251" t="s">
        <v>1515</v>
      </c>
      <c r="I143" s="375" t="s">
        <v>1516</v>
      </c>
      <c r="J143" s="351">
        <v>2017</v>
      </c>
      <c r="K143" s="552"/>
    </row>
    <row r="144" spans="1:11" s="245" customFormat="1" x14ac:dyDescent="0.25">
      <c r="A144" s="549"/>
      <c r="B144" s="549"/>
      <c r="C144" s="555"/>
      <c r="D144" s="549"/>
      <c r="E144" s="549"/>
      <c r="F144" s="549"/>
      <c r="G144" s="549"/>
      <c r="H144" s="252" t="s">
        <v>947</v>
      </c>
      <c r="I144" s="255" t="s">
        <v>1329</v>
      </c>
      <c r="J144" s="351">
        <v>2018</v>
      </c>
      <c r="K144" s="552"/>
    </row>
    <row r="145" spans="1:11" s="245" customFormat="1" x14ac:dyDescent="0.25">
      <c r="A145" s="549"/>
      <c r="B145" s="549"/>
      <c r="C145" s="555"/>
      <c r="D145" s="549"/>
      <c r="E145" s="549"/>
      <c r="F145" s="549"/>
      <c r="G145" s="549"/>
      <c r="H145" s="237" t="s">
        <v>1453</v>
      </c>
      <c r="I145" s="255" t="s">
        <v>1454</v>
      </c>
      <c r="J145" s="351">
        <v>2018</v>
      </c>
      <c r="K145" s="552"/>
    </row>
    <row r="146" spans="1:11" s="245" customFormat="1" x14ac:dyDescent="0.25">
      <c r="A146" s="549"/>
      <c r="B146" s="549"/>
      <c r="C146" s="555"/>
      <c r="D146" s="549"/>
      <c r="E146" s="549"/>
      <c r="F146" s="549"/>
      <c r="G146" s="549"/>
      <c r="H146" s="252" t="s">
        <v>1517</v>
      </c>
      <c r="I146" s="255" t="s">
        <v>1327</v>
      </c>
      <c r="J146" s="351">
        <v>2018</v>
      </c>
      <c r="K146" s="552"/>
    </row>
    <row r="147" spans="1:11" s="245" customFormat="1" x14ac:dyDescent="0.2">
      <c r="A147" s="549"/>
      <c r="B147" s="549"/>
      <c r="C147" s="555"/>
      <c r="D147" s="549"/>
      <c r="E147" s="549"/>
      <c r="F147" s="549"/>
      <c r="G147" s="549"/>
      <c r="H147" s="251" t="s">
        <v>1518</v>
      </c>
      <c r="I147" s="251" t="s">
        <v>1519</v>
      </c>
      <c r="J147" s="351">
        <v>2019</v>
      </c>
      <c r="K147" s="552"/>
    </row>
    <row r="148" spans="1:11" s="245" customFormat="1" x14ac:dyDescent="0.2">
      <c r="A148" s="549"/>
      <c r="B148" s="549"/>
      <c r="C148" s="555"/>
      <c r="D148" s="549"/>
      <c r="E148" s="549"/>
      <c r="F148" s="549"/>
      <c r="G148" s="549"/>
      <c r="H148" s="254" t="s">
        <v>1520</v>
      </c>
      <c r="I148" s="255" t="s">
        <v>1521</v>
      </c>
      <c r="J148" s="351">
        <v>2020</v>
      </c>
      <c r="K148" s="552"/>
    </row>
    <row r="149" spans="1:11" s="245" customFormat="1" x14ac:dyDescent="0.2">
      <c r="A149" s="549"/>
      <c r="B149" s="549"/>
      <c r="C149" s="555"/>
      <c r="D149" s="549"/>
      <c r="E149" s="549"/>
      <c r="F149" s="549"/>
      <c r="G149" s="549"/>
      <c r="H149" s="254" t="s">
        <v>1522</v>
      </c>
      <c r="I149" s="253" t="s">
        <v>1523</v>
      </c>
      <c r="J149" s="351">
        <v>2020</v>
      </c>
      <c r="K149" s="552"/>
    </row>
    <row r="150" spans="1:11" s="245" customFormat="1" x14ac:dyDescent="0.25">
      <c r="A150" s="549"/>
      <c r="B150" s="549"/>
      <c r="C150" s="555"/>
      <c r="D150" s="549"/>
      <c r="E150" s="549"/>
      <c r="F150" s="549"/>
      <c r="G150" s="549"/>
      <c r="H150" s="376" t="s">
        <v>1800</v>
      </c>
      <c r="I150" s="350" t="s">
        <v>1801</v>
      </c>
      <c r="J150" s="350">
        <v>2024</v>
      </c>
      <c r="K150" s="552"/>
    </row>
    <row r="151" spans="1:11" s="245" customFormat="1" x14ac:dyDescent="0.25">
      <c r="A151" s="549"/>
      <c r="B151" s="549"/>
      <c r="C151" s="555"/>
      <c r="D151" s="549"/>
      <c r="E151" s="549"/>
      <c r="F151" s="549"/>
      <c r="G151" s="549"/>
      <c r="K151" s="552"/>
    </row>
    <row r="152" spans="1:11" s="245" customFormat="1" x14ac:dyDescent="0.25">
      <c r="A152" s="549"/>
      <c r="B152" s="549"/>
      <c r="C152" s="555"/>
      <c r="D152" s="549"/>
      <c r="E152" s="549"/>
      <c r="F152" s="549"/>
      <c r="G152" s="549"/>
      <c r="K152" s="552"/>
    </row>
    <row r="153" spans="1:11" s="245" customFormat="1" x14ac:dyDescent="0.25">
      <c r="A153" s="549"/>
      <c r="B153" s="549"/>
      <c r="C153" s="555"/>
      <c r="D153" s="549"/>
      <c r="E153" s="549"/>
      <c r="F153" s="549"/>
      <c r="G153" s="549"/>
      <c r="K153" s="552"/>
    </row>
    <row r="154" spans="1:11" s="245" customFormat="1" x14ac:dyDescent="0.25">
      <c r="A154" s="549"/>
      <c r="B154" s="549"/>
      <c r="C154" s="555"/>
      <c r="D154" s="549"/>
      <c r="E154" s="549"/>
      <c r="F154" s="549"/>
      <c r="G154" s="549"/>
      <c r="K154" s="552"/>
    </row>
    <row r="155" spans="1:11" s="245" customFormat="1" x14ac:dyDescent="0.25">
      <c r="A155" s="549"/>
      <c r="B155" s="549"/>
      <c r="C155" s="555"/>
      <c r="D155" s="549"/>
      <c r="E155" s="549"/>
      <c r="F155" s="549"/>
      <c r="G155" s="549"/>
      <c r="K155" s="552"/>
    </row>
    <row r="156" spans="1:11" s="245" customFormat="1" x14ac:dyDescent="0.25">
      <c r="A156" s="549"/>
      <c r="B156" s="549"/>
      <c r="C156" s="555"/>
      <c r="D156" s="549"/>
      <c r="E156" s="549"/>
      <c r="F156" s="549"/>
      <c r="G156" s="549"/>
      <c r="K156" s="552"/>
    </row>
    <row r="157" spans="1:11" s="245" customFormat="1" x14ac:dyDescent="0.25">
      <c r="A157" s="550"/>
      <c r="B157" s="550"/>
      <c r="C157" s="556"/>
      <c r="D157" s="550"/>
      <c r="E157" s="550"/>
      <c r="F157" s="550"/>
      <c r="G157" s="550"/>
      <c r="H157" s="232" t="s">
        <v>1455</v>
      </c>
      <c r="I157" s="232" t="s">
        <v>330</v>
      </c>
      <c r="J157" s="351">
        <v>2003</v>
      </c>
      <c r="K157" s="553"/>
    </row>
    <row r="158" spans="1:11" s="245" customFormat="1" ht="14.1" customHeight="1" x14ac:dyDescent="0.25">
      <c r="A158" s="548" t="s">
        <v>225</v>
      </c>
      <c r="B158" s="548">
        <v>4</v>
      </c>
      <c r="C158" s="554" t="s">
        <v>1524</v>
      </c>
      <c r="D158" s="548" t="s">
        <v>328</v>
      </c>
      <c r="E158" s="548">
        <v>6</v>
      </c>
      <c r="F158" s="548">
        <v>4.93</v>
      </c>
      <c r="G158" s="548" t="s">
        <v>329</v>
      </c>
      <c r="H158" s="232" t="s">
        <v>331</v>
      </c>
      <c r="I158" s="232" t="s">
        <v>332</v>
      </c>
      <c r="J158" s="351">
        <v>2003</v>
      </c>
      <c r="K158" s="551" t="s">
        <v>1525</v>
      </c>
    </row>
    <row r="159" spans="1:11" s="245" customFormat="1" x14ac:dyDescent="0.25">
      <c r="A159" s="549"/>
      <c r="B159" s="549"/>
      <c r="C159" s="555"/>
      <c r="D159" s="549"/>
      <c r="E159" s="549"/>
      <c r="F159" s="549"/>
      <c r="G159" s="549"/>
      <c r="H159" s="232" t="s">
        <v>333</v>
      </c>
      <c r="I159" s="232" t="s">
        <v>334</v>
      </c>
      <c r="J159" s="351">
        <v>2003</v>
      </c>
      <c r="K159" s="552"/>
    </row>
    <row r="160" spans="1:11" s="245" customFormat="1" x14ac:dyDescent="0.25">
      <c r="A160" s="549"/>
      <c r="B160" s="549"/>
      <c r="C160" s="555"/>
      <c r="D160" s="549"/>
      <c r="E160" s="549"/>
      <c r="F160" s="549"/>
      <c r="G160" s="549"/>
      <c r="H160" s="232" t="s">
        <v>335</v>
      </c>
      <c r="I160" s="232" t="s">
        <v>336</v>
      </c>
      <c r="J160" s="351">
        <v>2003</v>
      </c>
      <c r="K160" s="552"/>
    </row>
    <row r="161" spans="1:11" s="245" customFormat="1" x14ac:dyDescent="0.25">
      <c r="A161" s="549"/>
      <c r="B161" s="549"/>
      <c r="C161" s="555"/>
      <c r="D161" s="549"/>
      <c r="E161" s="549"/>
      <c r="F161" s="549"/>
      <c r="G161" s="549"/>
      <c r="H161" s="232" t="s">
        <v>337</v>
      </c>
      <c r="I161" s="232" t="s">
        <v>940</v>
      </c>
      <c r="J161" s="351">
        <v>2008</v>
      </c>
      <c r="K161" s="552"/>
    </row>
    <row r="162" spans="1:11" s="245" customFormat="1" x14ac:dyDescent="0.25">
      <c r="A162" s="549"/>
      <c r="B162" s="549"/>
      <c r="C162" s="555"/>
      <c r="D162" s="549"/>
      <c r="E162" s="549"/>
      <c r="F162" s="549"/>
      <c r="G162" s="549"/>
      <c r="H162" s="232" t="s">
        <v>338</v>
      </c>
      <c r="I162" s="232" t="s">
        <v>941</v>
      </c>
      <c r="J162" s="351">
        <v>2007</v>
      </c>
      <c r="K162" s="552"/>
    </row>
    <row r="163" spans="1:11" s="245" customFormat="1" x14ac:dyDescent="0.25">
      <c r="A163" s="549"/>
      <c r="B163" s="549"/>
      <c r="C163" s="555"/>
      <c r="D163" s="549"/>
      <c r="E163" s="549"/>
      <c r="F163" s="549"/>
      <c r="G163" s="549"/>
      <c r="H163" s="232" t="s">
        <v>339</v>
      </c>
      <c r="I163" s="232" t="s">
        <v>942</v>
      </c>
      <c r="J163" s="351">
        <v>2005</v>
      </c>
      <c r="K163" s="552"/>
    </row>
    <row r="164" spans="1:11" s="245" customFormat="1" x14ac:dyDescent="0.25">
      <c r="A164" s="549"/>
      <c r="B164" s="549"/>
      <c r="C164" s="555"/>
      <c r="D164" s="549"/>
      <c r="E164" s="549"/>
      <c r="F164" s="549"/>
      <c r="G164" s="549"/>
      <c r="H164" s="232" t="s">
        <v>340</v>
      </c>
      <c r="I164" s="232"/>
      <c r="J164" s="351"/>
      <c r="K164" s="552"/>
    </row>
    <row r="165" spans="1:11" s="245" customFormat="1" x14ac:dyDescent="0.25">
      <c r="A165" s="549"/>
      <c r="B165" s="549"/>
      <c r="C165" s="555"/>
      <c r="D165" s="549"/>
      <c r="E165" s="549"/>
      <c r="F165" s="549"/>
      <c r="G165" s="549"/>
      <c r="H165" s="252" t="s">
        <v>943</v>
      </c>
      <c r="I165" s="252" t="s">
        <v>944</v>
      </c>
      <c r="J165" s="351">
        <v>2016</v>
      </c>
      <c r="K165" s="552"/>
    </row>
    <row r="166" spans="1:11" s="245" customFormat="1" x14ac:dyDescent="0.25">
      <c r="A166" s="549"/>
      <c r="B166" s="549"/>
      <c r="C166" s="555"/>
      <c r="D166" s="549"/>
      <c r="E166" s="549"/>
      <c r="F166" s="549"/>
      <c r="G166" s="549"/>
      <c r="H166" s="252" t="s">
        <v>943</v>
      </c>
      <c r="I166" s="252" t="s">
        <v>945</v>
      </c>
      <c r="J166" s="351">
        <v>2016</v>
      </c>
      <c r="K166" s="552"/>
    </row>
    <row r="167" spans="1:11" s="245" customFormat="1" x14ac:dyDescent="0.25">
      <c r="A167" s="549"/>
      <c r="B167" s="549"/>
      <c r="C167" s="555"/>
      <c r="D167" s="549"/>
      <c r="E167" s="549"/>
      <c r="F167" s="549"/>
      <c r="G167" s="549"/>
      <c r="H167" s="252" t="s">
        <v>943</v>
      </c>
      <c r="I167" s="252" t="s">
        <v>946</v>
      </c>
      <c r="J167" s="351">
        <v>2016</v>
      </c>
      <c r="K167" s="552"/>
    </row>
    <row r="168" spans="1:11" s="245" customFormat="1" x14ac:dyDescent="0.25">
      <c r="A168" s="549"/>
      <c r="B168" s="549"/>
      <c r="C168" s="555"/>
      <c r="D168" s="549"/>
      <c r="E168" s="549"/>
      <c r="F168" s="549"/>
      <c r="G168" s="549"/>
      <c r="H168" s="252" t="s">
        <v>947</v>
      </c>
      <c r="I168" s="252" t="s">
        <v>948</v>
      </c>
      <c r="J168" s="351">
        <v>2017</v>
      </c>
      <c r="K168" s="552"/>
    </row>
    <row r="169" spans="1:11" s="245" customFormat="1" x14ac:dyDescent="0.25">
      <c r="A169" s="549"/>
      <c r="B169" s="549"/>
      <c r="C169" s="555"/>
      <c r="D169" s="549"/>
      <c r="E169" s="549"/>
      <c r="F169" s="549"/>
      <c r="G169" s="549"/>
      <c r="H169" s="252" t="s">
        <v>949</v>
      </c>
      <c r="I169" s="252" t="s">
        <v>950</v>
      </c>
      <c r="J169" s="351">
        <v>2017</v>
      </c>
      <c r="K169" s="552"/>
    </row>
    <row r="170" spans="1:11" s="245" customFormat="1" x14ac:dyDescent="0.2">
      <c r="A170" s="549"/>
      <c r="B170" s="549"/>
      <c r="C170" s="555"/>
      <c r="D170" s="549"/>
      <c r="E170" s="549"/>
      <c r="F170" s="549"/>
      <c r="G170" s="549"/>
      <c r="H170" s="251" t="s">
        <v>951</v>
      </c>
      <c r="I170" s="251" t="s">
        <v>952</v>
      </c>
      <c r="J170" s="351">
        <v>2017</v>
      </c>
      <c r="K170" s="552"/>
    </row>
    <row r="171" spans="1:11" s="245" customFormat="1" x14ac:dyDescent="0.25">
      <c r="A171" s="549"/>
      <c r="B171" s="549"/>
      <c r="C171" s="555"/>
      <c r="D171" s="549"/>
      <c r="E171" s="549"/>
      <c r="F171" s="549"/>
      <c r="G171" s="549"/>
      <c r="H171" s="376" t="s">
        <v>1802</v>
      </c>
      <c r="I171" s="350" t="s">
        <v>1803</v>
      </c>
      <c r="J171" s="350">
        <v>2024</v>
      </c>
      <c r="K171" s="552"/>
    </row>
    <row r="172" spans="1:11" s="245" customFormat="1" ht="90" customHeight="1" x14ac:dyDescent="0.25">
      <c r="A172" s="549"/>
      <c r="B172" s="549"/>
      <c r="C172" s="555"/>
      <c r="D172" s="549"/>
      <c r="E172" s="549"/>
      <c r="F172" s="549"/>
      <c r="G172" s="549"/>
      <c r="H172" s="250" t="s">
        <v>1706</v>
      </c>
      <c r="I172" s="232"/>
      <c r="J172" s="351"/>
      <c r="K172" s="552"/>
    </row>
    <row r="173" spans="1:11" s="245" customFormat="1" ht="92.25" customHeight="1" x14ac:dyDescent="0.25">
      <c r="A173" s="549"/>
      <c r="B173" s="549"/>
      <c r="C173" s="555"/>
      <c r="D173" s="549"/>
      <c r="E173" s="549"/>
      <c r="F173" s="549"/>
      <c r="G173" s="549"/>
      <c r="H173" s="250" t="s">
        <v>1705</v>
      </c>
      <c r="I173" s="232"/>
      <c r="J173" s="351"/>
      <c r="K173" s="552"/>
    </row>
    <row r="174" spans="1:11" s="245" customFormat="1" x14ac:dyDescent="0.25">
      <c r="A174" s="550"/>
      <c r="B174" s="550"/>
      <c r="C174" s="556"/>
      <c r="D174" s="550"/>
      <c r="E174" s="550"/>
      <c r="F174" s="550"/>
      <c r="G174" s="550"/>
      <c r="H174" s="232" t="s">
        <v>343</v>
      </c>
      <c r="I174" s="232" t="s">
        <v>344</v>
      </c>
      <c r="J174" s="351">
        <v>2005</v>
      </c>
      <c r="K174" s="553"/>
    </row>
    <row r="175" spans="1:11" s="245" customFormat="1" ht="15" customHeight="1" x14ac:dyDescent="0.25">
      <c r="A175" s="548" t="s">
        <v>225</v>
      </c>
      <c r="B175" s="548">
        <v>5</v>
      </c>
      <c r="C175" s="554" t="s">
        <v>341</v>
      </c>
      <c r="D175" s="557" t="s">
        <v>342</v>
      </c>
      <c r="E175" s="557">
        <v>2</v>
      </c>
      <c r="F175" s="548">
        <v>7.61</v>
      </c>
      <c r="G175" s="557">
        <v>4</v>
      </c>
      <c r="H175" s="232" t="s">
        <v>1456</v>
      </c>
      <c r="I175" s="232" t="s">
        <v>1457</v>
      </c>
      <c r="J175" s="351">
        <v>2005</v>
      </c>
      <c r="K175" s="557" t="s">
        <v>345</v>
      </c>
    </row>
    <row r="176" spans="1:11" s="245" customFormat="1" ht="28.5" x14ac:dyDescent="0.25">
      <c r="A176" s="549"/>
      <c r="B176" s="549"/>
      <c r="C176" s="555"/>
      <c r="D176" s="557"/>
      <c r="E176" s="557"/>
      <c r="F176" s="549"/>
      <c r="G176" s="557"/>
      <c r="H176" s="232" t="s">
        <v>1458</v>
      </c>
      <c r="I176" s="232" t="s">
        <v>1459</v>
      </c>
      <c r="J176" s="351">
        <v>2007</v>
      </c>
      <c r="K176" s="557"/>
    </row>
    <row r="177" spans="1:11" s="245" customFormat="1" x14ac:dyDescent="0.25">
      <c r="A177" s="549"/>
      <c r="B177" s="549"/>
      <c r="C177" s="555"/>
      <c r="D177" s="557"/>
      <c r="E177" s="557"/>
      <c r="F177" s="549"/>
      <c r="G177" s="557"/>
      <c r="H177" s="232" t="s">
        <v>953</v>
      </c>
      <c r="I177" s="232" t="s">
        <v>954</v>
      </c>
      <c r="J177" s="351">
        <v>2013</v>
      </c>
      <c r="K177" s="557"/>
    </row>
    <row r="178" spans="1:11" s="245" customFormat="1" x14ac:dyDescent="0.25">
      <c r="A178" s="549"/>
      <c r="B178" s="549"/>
      <c r="C178" s="555"/>
      <c r="D178" s="557"/>
      <c r="E178" s="557"/>
      <c r="F178" s="549"/>
      <c r="G178" s="557"/>
      <c r="H178" s="232" t="s">
        <v>955</v>
      </c>
      <c r="I178" s="232" t="s">
        <v>956</v>
      </c>
      <c r="J178" s="351">
        <v>2017</v>
      </c>
      <c r="K178" s="557"/>
    </row>
    <row r="179" spans="1:11" s="245" customFormat="1" x14ac:dyDescent="0.25">
      <c r="A179" s="549"/>
      <c r="B179" s="549"/>
      <c r="C179" s="555"/>
      <c r="D179" s="557"/>
      <c r="E179" s="557"/>
      <c r="F179" s="549"/>
      <c r="G179" s="557"/>
      <c r="H179" s="232" t="s">
        <v>957</v>
      </c>
      <c r="I179" s="232" t="s">
        <v>958</v>
      </c>
      <c r="J179" s="351">
        <v>2017</v>
      </c>
      <c r="K179" s="557"/>
    </row>
    <row r="180" spans="1:11" s="245" customFormat="1" ht="28.5" x14ac:dyDescent="0.25">
      <c r="A180" s="549"/>
      <c r="B180" s="549"/>
      <c r="C180" s="555"/>
      <c r="D180" s="557"/>
      <c r="E180" s="557"/>
      <c r="F180" s="549"/>
      <c r="G180" s="557"/>
      <c r="H180" s="232" t="s">
        <v>959</v>
      </c>
      <c r="I180" s="232" t="s">
        <v>960</v>
      </c>
      <c r="J180" s="351">
        <v>2015</v>
      </c>
      <c r="K180" s="557"/>
    </row>
    <row r="181" spans="1:11" s="245" customFormat="1" x14ac:dyDescent="0.25">
      <c r="A181" s="549"/>
      <c r="B181" s="549"/>
      <c r="C181" s="555"/>
      <c r="D181" s="557"/>
      <c r="E181" s="557"/>
      <c r="F181" s="549"/>
      <c r="G181" s="557"/>
      <c r="H181" s="232" t="s">
        <v>961</v>
      </c>
      <c r="I181" s="232" t="s">
        <v>962</v>
      </c>
      <c r="J181" s="351">
        <v>2016</v>
      </c>
      <c r="K181" s="557"/>
    </row>
    <row r="182" spans="1:11" s="245" customFormat="1" x14ac:dyDescent="0.25">
      <c r="A182" s="549"/>
      <c r="B182" s="549"/>
      <c r="C182" s="555"/>
      <c r="D182" s="557"/>
      <c r="E182" s="557"/>
      <c r="F182" s="549"/>
      <c r="G182" s="557"/>
      <c r="H182" s="232" t="s">
        <v>963</v>
      </c>
      <c r="I182" s="232" t="s">
        <v>964</v>
      </c>
      <c r="J182" s="351">
        <v>2016</v>
      </c>
      <c r="K182" s="557"/>
    </row>
    <row r="183" spans="1:11" s="245" customFormat="1" x14ac:dyDescent="0.25">
      <c r="A183" s="549"/>
      <c r="B183" s="549"/>
      <c r="C183" s="555"/>
      <c r="D183" s="557"/>
      <c r="E183" s="557"/>
      <c r="F183" s="549"/>
      <c r="G183" s="557"/>
      <c r="H183" s="232" t="s">
        <v>346</v>
      </c>
      <c r="I183" s="232" t="s">
        <v>965</v>
      </c>
      <c r="J183" s="351">
        <v>2013</v>
      </c>
      <c r="K183" s="557"/>
    </row>
    <row r="184" spans="1:11" s="245" customFormat="1" x14ac:dyDescent="0.25">
      <c r="A184" s="549"/>
      <c r="B184" s="549"/>
      <c r="C184" s="555"/>
      <c r="D184" s="557"/>
      <c r="E184" s="557"/>
      <c r="F184" s="549"/>
      <c r="G184" s="557"/>
      <c r="H184" s="232" t="s">
        <v>347</v>
      </c>
      <c r="I184" s="232" t="s">
        <v>348</v>
      </c>
      <c r="J184" s="351">
        <v>2006</v>
      </c>
      <c r="K184" s="557"/>
    </row>
    <row r="185" spans="1:11" s="245" customFormat="1" x14ac:dyDescent="0.25">
      <c r="A185" s="549"/>
      <c r="B185" s="549"/>
      <c r="C185" s="555"/>
      <c r="D185" s="557"/>
      <c r="E185" s="557"/>
      <c r="F185" s="549"/>
      <c r="G185" s="557"/>
      <c r="H185" s="232" t="s">
        <v>349</v>
      </c>
      <c r="I185" s="232" t="s">
        <v>966</v>
      </c>
      <c r="J185" s="351">
        <v>2008</v>
      </c>
      <c r="K185" s="557"/>
    </row>
    <row r="186" spans="1:11" s="245" customFormat="1" x14ac:dyDescent="0.25">
      <c r="A186" s="549"/>
      <c r="B186" s="549"/>
      <c r="C186" s="555"/>
      <c r="D186" s="557"/>
      <c r="E186" s="557"/>
      <c r="F186" s="549"/>
      <c r="G186" s="557"/>
      <c r="H186" s="232" t="s">
        <v>350</v>
      </c>
      <c r="I186" s="232" t="s">
        <v>219</v>
      </c>
      <c r="J186" s="351">
        <v>2005</v>
      </c>
      <c r="K186" s="557"/>
    </row>
    <row r="187" spans="1:11" s="245" customFormat="1" x14ac:dyDescent="0.25">
      <c r="A187" s="549"/>
      <c r="B187" s="549"/>
      <c r="C187" s="555"/>
      <c r="D187" s="557"/>
      <c r="E187" s="557"/>
      <c r="F187" s="549"/>
      <c r="G187" s="557"/>
      <c r="H187" s="232" t="s">
        <v>351</v>
      </c>
      <c r="I187" s="232" t="s">
        <v>967</v>
      </c>
      <c r="J187" s="351">
        <v>2008</v>
      </c>
      <c r="K187" s="557"/>
    </row>
    <row r="188" spans="1:11" s="245" customFormat="1" ht="21.75" customHeight="1" x14ac:dyDescent="0.25">
      <c r="A188" s="549"/>
      <c r="B188" s="549"/>
      <c r="C188" s="555"/>
      <c r="D188" s="557"/>
      <c r="E188" s="557"/>
      <c r="F188" s="549"/>
      <c r="G188" s="557"/>
      <c r="H188" s="232" t="s">
        <v>352</v>
      </c>
      <c r="I188" s="232" t="s">
        <v>968</v>
      </c>
      <c r="J188" s="351">
        <v>2008</v>
      </c>
      <c r="K188" s="557"/>
    </row>
    <row r="189" spans="1:11" s="245" customFormat="1" ht="14.25" customHeight="1" x14ac:dyDescent="0.25">
      <c r="A189" s="549"/>
      <c r="B189" s="549"/>
      <c r="C189" s="555"/>
      <c r="D189" s="557"/>
      <c r="E189" s="557"/>
      <c r="F189" s="549"/>
      <c r="G189" s="557"/>
      <c r="H189" s="232" t="s">
        <v>353</v>
      </c>
      <c r="I189" s="232" t="s">
        <v>969</v>
      </c>
      <c r="J189" s="351">
        <v>2009</v>
      </c>
      <c r="K189" s="557"/>
    </row>
    <row r="190" spans="1:11" s="245" customFormat="1" x14ac:dyDescent="0.25">
      <c r="A190" s="549"/>
      <c r="B190" s="549"/>
      <c r="C190" s="555"/>
      <c r="D190" s="557"/>
      <c r="E190" s="557"/>
      <c r="F190" s="549"/>
      <c r="G190" s="557"/>
      <c r="H190" s="232" t="s">
        <v>354</v>
      </c>
      <c r="I190" s="232" t="s">
        <v>970</v>
      </c>
      <c r="J190" s="351">
        <v>2005</v>
      </c>
      <c r="K190" s="557"/>
    </row>
    <row r="191" spans="1:11" s="245" customFormat="1" ht="28.5" x14ac:dyDescent="0.25">
      <c r="A191" s="549"/>
      <c r="B191" s="549"/>
      <c r="C191" s="555"/>
      <c r="D191" s="557"/>
      <c r="E191" s="557"/>
      <c r="F191" s="549"/>
      <c r="G191" s="557"/>
      <c r="H191" s="232" t="s">
        <v>738</v>
      </c>
      <c r="I191" s="232" t="s">
        <v>971</v>
      </c>
      <c r="J191" s="351">
        <v>2016</v>
      </c>
      <c r="K191" s="557"/>
    </row>
    <row r="192" spans="1:11" s="245" customFormat="1" x14ac:dyDescent="0.25">
      <c r="A192" s="549"/>
      <c r="B192" s="549"/>
      <c r="C192" s="555"/>
      <c r="D192" s="557"/>
      <c r="E192" s="557"/>
      <c r="F192" s="549"/>
      <c r="G192" s="557"/>
      <c r="H192" s="232" t="s">
        <v>972</v>
      </c>
      <c r="I192" s="232" t="s">
        <v>973</v>
      </c>
      <c r="J192" s="351"/>
      <c r="K192" s="557"/>
    </row>
    <row r="193" spans="1:15" s="245" customFormat="1" x14ac:dyDescent="0.25">
      <c r="A193" s="549"/>
      <c r="B193" s="549"/>
      <c r="C193" s="555"/>
      <c r="D193" s="557"/>
      <c r="E193" s="557"/>
      <c r="F193" s="549"/>
      <c r="G193" s="557"/>
      <c r="H193" s="232" t="s">
        <v>974</v>
      </c>
      <c r="I193" s="232" t="s">
        <v>975</v>
      </c>
      <c r="J193" s="351">
        <v>2017</v>
      </c>
      <c r="K193" s="557"/>
    </row>
    <row r="194" spans="1:15" s="245" customFormat="1" x14ac:dyDescent="0.25">
      <c r="A194" s="549"/>
      <c r="B194" s="549"/>
      <c r="C194" s="555"/>
      <c r="D194" s="557"/>
      <c r="E194" s="557"/>
      <c r="F194" s="549"/>
      <c r="G194" s="557"/>
      <c r="H194" s="232" t="s">
        <v>1460</v>
      </c>
      <c r="I194" s="232" t="s">
        <v>1461</v>
      </c>
      <c r="J194" s="351"/>
      <c r="K194" s="557"/>
    </row>
    <row r="195" spans="1:15" s="245" customFormat="1" x14ac:dyDescent="0.25">
      <c r="A195" s="549"/>
      <c r="B195" s="549"/>
      <c r="C195" s="555"/>
      <c r="D195" s="557"/>
      <c r="E195" s="557"/>
      <c r="F195" s="549"/>
      <c r="G195" s="557"/>
      <c r="H195" s="232" t="s">
        <v>1462</v>
      </c>
      <c r="I195" s="232" t="s">
        <v>1463</v>
      </c>
      <c r="J195" s="351">
        <v>2018</v>
      </c>
      <c r="K195" s="557"/>
    </row>
    <row r="196" spans="1:15" s="245" customFormat="1" x14ac:dyDescent="0.25">
      <c r="A196" s="549"/>
      <c r="B196" s="549"/>
      <c r="C196" s="555"/>
      <c r="D196" s="557"/>
      <c r="E196" s="557"/>
      <c r="F196" s="549"/>
      <c r="G196" s="557"/>
      <c r="H196" s="232" t="s">
        <v>1464</v>
      </c>
      <c r="I196" s="232" t="s">
        <v>1465</v>
      </c>
      <c r="J196" s="351">
        <v>2018</v>
      </c>
      <c r="K196" s="557"/>
    </row>
    <row r="197" spans="1:15" s="245" customFormat="1" x14ac:dyDescent="0.25">
      <c r="A197" s="549"/>
      <c r="B197" s="549"/>
      <c r="C197" s="555"/>
      <c r="D197" s="557"/>
      <c r="E197" s="557"/>
      <c r="F197" s="549"/>
      <c r="G197" s="557"/>
      <c r="H197" s="232" t="s">
        <v>1466</v>
      </c>
      <c r="I197" s="232" t="s">
        <v>1467</v>
      </c>
      <c r="J197" s="351">
        <v>2018</v>
      </c>
      <c r="K197" s="557"/>
    </row>
    <row r="198" spans="1:15" s="245" customFormat="1" x14ac:dyDescent="0.25">
      <c r="A198" s="549"/>
      <c r="B198" s="549"/>
      <c r="C198" s="555"/>
      <c r="D198" s="557"/>
      <c r="E198" s="557"/>
      <c r="F198" s="549"/>
      <c r="G198" s="557"/>
      <c r="H198" s="232" t="s">
        <v>976</v>
      </c>
      <c r="I198" s="232"/>
      <c r="J198" s="351">
        <v>2016</v>
      </c>
      <c r="K198" s="557"/>
    </row>
    <row r="199" spans="1:15" s="245" customFormat="1" ht="45" customHeight="1" x14ac:dyDescent="0.2">
      <c r="A199" s="550"/>
      <c r="B199" s="550"/>
      <c r="C199" s="556"/>
      <c r="D199" s="557"/>
      <c r="E199" s="557"/>
      <c r="F199" s="550"/>
      <c r="G199" s="557"/>
      <c r="H199" s="232" t="s">
        <v>357</v>
      </c>
      <c r="I199" s="232" t="s">
        <v>977</v>
      </c>
      <c r="J199" s="351">
        <v>2015</v>
      </c>
      <c r="K199" s="557"/>
      <c r="N199" s="225"/>
      <c r="O199" s="249"/>
    </row>
    <row r="200" spans="1:15" s="245" customFormat="1" ht="45" customHeight="1" x14ac:dyDescent="0.2">
      <c r="A200" s="548" t="s">
        <v>225</v>
      </c>
      <c r="B200" s="548">
        <v>6</v>
      </c>
      <c r="C200" s="554" t="s">
        <v>355</v>
      </c>
      <c r="D200" s="548" t="s">
        <v>356</v>
      </c>
      <c r="E200" s="548">
        <v>3</v>
      </c>
      <c r="F200" s="548">
        <v>4.1500000000000004</v>
      </c>
      <c r="G200" s="548">
        <v>4</v>
      </c>
      <c r="H200" s="232" t="s">
        <v>359</v>
      </c>
      <c r="I200" s="232" t="s">
        <v>360</v>
      </c>
      <c r="J200" s="351">
        <v>2005</v>
      </c>
      <c r="K200" s="548" t="s">
        <v>358</v>
      </c>
      <c r="N200" s="249"/>
      <c r="O200" s="224"/>
    </row>
    <row r="201" spans="1:15" s="245" customFormat="1" x14ac:dyDescent="0.25">
      <c r="A201" s="549"/>
      <c r="B201" s="549"/>
      <c r="C201" s="555"/>
      <c r="D201" s="549"/>
      <c r="E201" s="549"/>
      <c r="F201" s="549"/>
      <c r="G201" s="549"/>
      <c r="H201" s="232" t="s">
        <v>361</v>
      </c>
      <c r="I201" s="232" t="s">
        <v>362</v>
      </c>
      <c r="J201" s="351">
        <v>2005</v>
      </c>
      <c r="K201" s="549"/>
    </row>
    <row r="202" spans="1:15" s="245" customFormat="1" ht="20.25" customHeight="1" x14ac:dyDescent="0.25">
      <c r="A202" s="549"/>
      <c r="B202" s="549"/>
      <c r="C202" s="555"/>
      <c r="D202" s="549"/>
      <c r="E202" s="549"/>
      <c r="F202" s="549"/>
      <c r="G202" s="549"/>
      <c r="H202" s="232" t="s">
        <v>363</v>
      </c>
      <c r="I202" s="232" t="s">
        <v>978</v>
      </c>
      <c r="J202" s="351">
        <v>2010</v>
      </c>
      <c r="K202" s="549"/>
    </row>
    <row r="203" spans="1:15" s="245" customFormat="1" ht="19.5" customHeight="1" x14ac:dyDescent="0.25">
      <c r="A203" s="549"/>
      <c r="B203" s="549"/>
      <c r="C203" s="555"/>
      <c r="D203" s="549"/>
      <c r="E203" s="549"/>
      <c r="F203" s="549"/>
      <c r="G203" s="549"/>
      <c r="H203" s="232" t="s">
        <v>364</v>
      </c>
      <c r="I203" s="232" t="s">
        <v>979</v>
      </c>
      <c r="J203" s="351">
        <v>2010</v>
      </c>
      <c r="K203" s="549"/>
    </row>
    <row r="204" spans="1:15" s="245" customFormat="1" ht="42.75" x14ac:dyDescent="0.25">
      <c r="A204" s="549"/>
      <c r="B204" s="549"/>
      <c r="C204" s="555"/>
      <c r="D204" s="549"/>
      <c r="E204" s="549"/>
      <c r="F204" s="549"/>
      <c r="G204" s="549"/>
      <c r="H204" s="232" t="s">
        <v>1468</v>
      </c>
      <c r="I204" s="232"/>
      <c r="J204" s="351">
        <v>2019</v>
      </c>
      <c r="K204" s="549"/>
    </row>
    <row r="205" spans="1:15" s="245" customFormat="1" ht="88.5" customHeight="1" x14ac:dyDescent="0.25">
      <c r="A205" s="549"/>
      <c r="B205" s="549"/>
      <c r="C205" s="555"/>
      <c r="D205" s="549"/>
      <c r="E205" s="549"/>
      <c r="F205" s="549"/>
      <c r="G205" s="549"/>
      <c r="H205" s="232" t="s">
        <v>359</v>
      </c>
      <c r="I205" s="232" t="s">
        <v>365</v>
      </c>
      <c r="J205" s="351">
        <v>2005</v>
      </c>
      <c r="K205" s="549"/>
    </row>
    <row r="206" spans="1:15" s="245" customFormat="1" ht="15" customHeight="1" x14ac:dyDescent="0.25">
      <c r="A206" s="549"/>
      <c r="B206" s="549"/>
      <c r="C206" s="555"/>
      <c r="D206" s="549"/>
      <c r="E206" s="549"/>
      <c r="F206" s="549"/>
      <c r="G206" s="549"/>
      <c r="H206" s="232" t="s">
        <v>980</v>
      </c>
      <c r="I206" s="232" t="s">
        <v>981</v>
      </c>
      <c r="J206" s="351">
        <v>2018</v>
      </c>
      <c r="K206" s="549"/>
    </row>
    <row r="207" spans="1:15" s="245" customFormat="1" ht="15" customHeight="1" x14ac:dyDescent="0.25">
      <c r="A207" s="549"/>
      <c r="B207" s="549"/>
      <c r="C207" s="555"/>
      <c r="D207" s="549"/>
      <c r="E207" s="549"/>
      <c r="F207" s="549"/>
      <c r="G207" s="549"/>
      <c r="H207" s="232" t="s">
        <v>982</v>
      </c>
      <c r="I207" s="232" t="s">
        <v>983</v>
      </c>
      <c r="J207" s="351">
        <v>2017</v>
      </c>
      <c r="K207" s="549"/>
    </row>
    <row r="208" spans="1:15" s="245" customFormat="1" ht="15" customHeight="1" x14ac:dyDescent="0.25">
      <c r="A208" s="549"/>
      <c r="B208" s="549"/>
      <c r="C208" s="555"/>
      <c r="D208" s="549"/>
      <c r="E208" s="549"/>
      <c r="F208" s="549"/>
      <c r="G208" s="549"/>
      <c r="H208" s="232" t="s">
        <v>984</v>
      </c>
      <c r="I208" s="232" t="s">
        <v>985</v>
      </c>
      <c r="J208" s="351">
        <v>2017</v>
      </c>
      <c r="K208" s="549"/>
    </row>
    <row r="209" spans="1:12" s="245" customFormat="1" ht="15" customHeight="1" x14ac:dyDescent="0.25">
      <c r="A209" s="549"/>
      <c r="B209" s="549"/>
      <c r="C209" s="555"/>
      <c r="D209" s="549"/>
      <c r="E209" s="549"/>
      <c r="F209" s="549"/>
      <c r="G209" s="549"/>
      <c r="H209" s="232" t="s">
        <v>986</v>
      </c>
      <c r="I209" s="232" t="s">
        <v>987</v>
      </c>
      <c r="J209" s="351">
        <v>2017</v>
      </c>
      <c r="K209" s="549"/>
    </row>
    <row r="210" spans="1:12" s="245" customFormat="1" ht="15" customHeight="1" x14ac:dyDescent="0.25">
      <c r="A210" s="549"/>
      <c r="B210" s="549"/>
      <c r="C210" s="555"/>
      <c r="D210" s="549"/>
      <c r="E210" s="549"/>
      <c r="F210" s="549"/>
      <c r="G210" s="549"/>
      <c r="H210" s="232" t="s">
        <v>988</v>
      </c>
      <c r="I210" s="232" t="s">
        <v>989</v>
      </c>
      <c r="J210" s="351">
        <v>2017</v>
      </c>
      <c r="K210" s="549"/>
    </row>
    <row r="211" spans="1:12" s="245" customFormat="1" ht="15" customHeight="1" x14ac:dyDescent="0.25">
      <c r="A211" s="549"/>
      <c r="B211" s="549"/>
      <c r="C211" s="555"/>
      <c r="D211" s="549"/>
      <c r="E211" s="549"/>
      <c r="F211" s="549"/>
      <c r="G211" s="549"/>
      <c r="H211" s="232" t="s">
        <v>990</v>
      </c>
      <c r="I211" s="232" t="s">
        <v>991</v>
      </c>
      <c r="J211" s="351">
        <v>2017</v>
      </c>
      <c r="K211" s="549"/>
    </row>
    <row r="212" spans="1:12" s="245" customFormat="1" ht="15" customHeight="1" x14ac:dyDescent="0.25">
      <c r="A212" s="549"/>
      <c r="B212" s="549"/>
      <c r="C212" s="555"/>
      <c r="D212" s="549"/>
      <c r="E212" s="549"/>
      <c r="F212" s="549"/>
      <c r="G212" s="549"/>
      <c r="H212" s="232" t="s">
        <v>992</v>
      </c>
      <c r="I212" s="232" t="s">
        <v>993</v>
      </c>
      <c r="J212" s="351">
        <v>2017</v>
      </c>
      <c r="K212" s="549"/>
    </row>
    <row r="213" spans="1:12" s="245" customFormat="1" ht="15" customHeight="1" x14ac:dyDescent="0.25">
      <c r="A213" s="549"/>
      <c r="B213" s="549"/>
      <c r="C213" s="555"/>
      <c r="D213" s="549"/>
      <c r="E213" s="549"/>
      <c r="F213" s="549"/>
      <c r="G213" s="549"/>
      <c r="H213" s="232" t="s">
        <v>1469</v>
      </c>
      <c r="I213" s="232" t="s">
        <v>1470</v>
      </c>
      <c r="J213" s="351">
        <v>2018</v>
      </c>
      <c r="K213" s="549"/>
    </row>
    <row r="214" spans="1:12" s="245" customFormat="1" ht="14.25" customHeight="1" x14ac:dyDescent="0.25">
      <c r="A214" s="549"/>
      <c r="B214" s="549"/>
      <c r="C214" s="555"/>
      <c r="D214" s="549"/>
      <c r="E214" s="549"/>
      <c r="F214" s="549"/>
      <c r="G214" s="549"/>
      <c r="H214" s="232" t="s">
        <v>1471</v>
      </c>
      <c r="I214" s="232" t="s">
        <v>1472</v>
      </c>
      <c r="J214" s="351">
        <v>2018</v>
      </c>
      <c r="K214" s="549"/>
    </row>
    <row r="215" spans="1:12" s="245" customFormat="1" ht="14.25" customHeight="1" x14ac:dyDescent="0.25">
      <c r="A215" s="549"/>
      <c r="B215" s="549"/>
      <c r="C215" s="555"/>
      <c r="D215" s="549"/>
      <c r="E215" s="549"/>
      <c r="F215" s="549"/>
      <c r="G215" s="549"/>
      <c r="H215" s="232" t="s">
        <v>994</v>
      </c>
      <c r="I215" s="232" t="s">
        <v>995</v>
      </c>
      <c r="J215" s="351">
        <v>2016</v>
      </c>
      <c r="K215" s="549"/>
    </row>
    <row r="216" spans="1:12" s="245" customFormat="1" x14ac:dyDescent="0.25">
      <c r="A216" s="549"/>
      <c r="B216" s="549"/>
      <c r="C216" s="555"/>
      <c r="D216" s="549"/>
      <c r="E216" s="549"/>
      <c r="F216" s="549"/>
      <c r="G216" s="549"/>
      <c r="H216" s="232" t="s">
        <v>1704</v>
      </c>
      <c r="I216" s="232" t="s">
        <v>996</v>
      </c>
      <c r="J216" s="348">
        <v>2007</v>
      </c>
      <c r="K216" s="549"/>
    </row>
    <row r="217" spans="1:12" s="245" customFormat="1" x14ac:dyDescent="0.25">
      <c r="A217" s="349"/>
      <c r="B217" s="349"/>
      <c r="C217" s="346"/>
      <c r="D217" s="349"/>
      <c r="E217" s="349"/>
      <c r="F217" s="349"/>
      <c r="G217" s="349"/>
      <c r="H217" s="232" t="s">
        <v>1526</v>
      </c>
      <c r="I217" s="232" t="s">
        <v>1527</v>
      </c>
      <c r="J217" s="348">
        <v>2021</v>
      </c>
      <c r="K217" s="349"/>
    </row>
    <row r="218" spans="1:12" s="245" customFormat="1" x14ac:dyDescent="0.25">
      <c r="A218" s="349"/>
      <c r="B218" s="349"/>
      <c r="C218" s="346"/>
      <c r="D218" s="349"/>
      <c r="E218" s="349"/>
      <c r="F218" s="349"/>
      <c r="G218" s="349"/>
      <c r="H218" s="232" t="s">
        <v>1703</v>
      </c>
      <c r="I218" s="248" t="s">
        <v>1702</v>
      </c>
      <c r="J218" s="348">
        <v>2023</v>
      </c>
      <c r="K218" s="349"/>
    </row>
    <row r="219" spans="1:12" s="245" customFormat="1" x14ac:dyDescent="0.2">
      <c r="A219" s="349"/>
      <c r="B219" s="349"/>
      <c r="C219" s="346"/>
      <c r="D219" s="349"/>
      <c r="E219" s="349"/>
      <c r="F219" s="349"/>
      <c r="G219" s="349"/>
      <c r="H219" s="232" t="s">
        <v>1701</v>
      </c>
      <c r="I219" s="247" t="s">
        <v>1700</v>
      </c>
      <c r="J219" s="348">
        <v>2023</v>
      </c>
      <c r="K219" s="349"/>
    </row>
    <row r="220" spans="1:12" s="233" customFormat="1" ht="14.25" customHeight="1" x14ac:dyDescent="0.2">
      <c r="A220" s="558" t="s">
        <v>225</v>
      </c>
      <c r="B220" s="558">
        <v>7</v>
      </c>
      <c r="C220" s="554" t="s">
        <v>366</v>
      </c>
      <c r="D220" s="557" t="s">
        <v>367</v>
      </c>
      <c r="E220" s="557" t="s">
        <v>368</v>
      </c>
      <c r="F220" s="557" t="s">
        <v>369</v>
      </c>
      <c r="G220" s="246" t="s">
        <v>370</v>
      </c>
      <c r="H220" s="232" t="s">
        <v>1699</v>
      </c>
      <c r="I220" s="232" t="s">
        <v>997</v>
      </c>
      <c r="J220" s="177" t="s">
        <v>372</v>
      </c>
      <c r="K220" s="548" t="s">
        <v>371</v>
      </c>
      <c r="L220" s="245"/>
    </row>
    <row r="221" spans="1:12" s="233" customFormat="1" x14ac:dyDescent="0.2">
      <c r="A221" s="558"/>
      <c r="B221" s="558"/>
      <c r="C221" s="555"/>
      <c r="D221" s="557"/>
      <c r="E221" s="558"/>
      <c r="F221" s="558"/>
      <c r="G221" s="243"/>
      <c r="H221" s="232" t="s">
        <v>373</v>
      </c>
      <c r="I221" s="232" t="s">
        <v>998</v>
      </c>
      <c r="J221" s="177" t="s">
        <v>372</v>
      </c>
      <c r="K221" s="549"/>
    </row>
    <row r="222" spans="1:12" s="233" customFormat="1" x14ac:dyDescent="0.2">
      <c r="A222" s="558"/>
      <c r="B222" s="558"/>
      <c r="C222" s="555"/>
      <c r="D222" s="557"/>
      <c r="E222" s="558"/>
      <c r="F222" s="558"/>
      <c r="G222" s="243"/>
      <c r="H222" s="232" t="s">
        <v>373</v>
      </c>
      <c r="I222" s="232" t="s">
        <v>999</v>
      </c>
      <c r="J222" s="177" t="s">
        <v>372</v>
      </c>
      <c r="K222" s="549"/>
    </row>
    <row r="223" spans="1:12" s="233" customFormat="1" ht="15" customHeight="1" x14ac:dyDescent="0.2">
      <c r="A223" s="558"/>
      <c r="B223" s="558"/>
      <c r="C223" s="555"/>
      <c r="D223" s="557"/>
      <c r="E223" s="558"/>
      <c r="F223" s="558"/>
      <c r="G223" s="243"/>
      <c r="H223" s="232" t="s">
        <v>374</v>
      </c>
      <c r="I223" s="232" t="s">
        <v>1000</v>
      </c>
      <c r="J223" s="177" t="s">
        <v>372</v>
      </c>
      <c r="K223" s="549"/>
    </row>
    <row r="224" spans="1:12" s="233" customFormat="1" x14ac:dyDescent="0.2">
      <c r="A224" s="558"/>
      <c r="B224" s="558"/>
      <c r="C224" s="555"/>
      <c r="D224" s="557"/>
      <c r="E224" s="558"/>
      <c r="F224" s="558"/>
      <c r="G224" s="243"/>
      <c r="H224" s="232" t="s">
        <v>376</v>
      </c>
      <c r="I224" s="232" t="s">
        <v>1001</v>
      </c>
      <c r="J224" s="177" t="s">
        <v>377</v>
      </c>
      <c r="K224" s="549"/>
    </row>
    <row r="225" spans="1:11" s="233" customFormat="1" x14ac:dyDescent="0.2">
      <c r="A225" s="558"/>
      <c r="B225" s="558"/>
      <c r="C225" s="555"/>
      <c r="D225" s="557"/>
      <c r="E225" s="558"/>
      <c r="F225" s="558"/>
      <c r="G225" s="243"/>
      <c r="H225" s="232" t="s">
        <v>376</v>
      </c>
      <c r="I225" s="232" t="s">
        <v>1002</v>
      </c>
      <c r="J225" s="177" t="s">
        <v>377</v>
      </c>
      <c r="K225" s="549"/>
    </row>
    <row r="226" spans="1:11" s="233" customFormat="1" ht="15" customHeight="1" x14ac:dyDescent="0.2">
      <c r="A226" s="558"/>
      <c r="B226" s="558"/>
      <c r="C226" s="555"/>
      <c r="D226" s="557"/>
      <c r="E226" s="558"/>
      <c r="F226" s="558"/>
      <c r="G226" s="243"/>
      <c r="H226" s="232" t="s">
        <v>378</v>
      </c>
      <c r="I226" s="232" t="s">
        <v>1003</v>
      </c>
      <c r="J226" s="177">
        <v>2008</v>
      </c>
      <c r="K226" s="549"/>
    </row>
    <row r="227" spans="1:11" s="233" customFormat="1" x14ac:dyDescent="0.2">
      <c r="A227" s="558"/>
      <c r="B227" s="558"/>
      <c r="C227" s="555"/>
      <c r="D227" s="557"/>
      <c r="E227" s="558"/>
      <c r="F227" s="558"/>
      <c r="G227" s="243"/>
      <c r="H227" s="232" t="s">
        <v>378</v>
      </c>
      <c r="I227" s="232" t="s">
        <v>1004</v>
      </c>
      <c r="J227" s="177">
        <v>2008</v>
      </c>
      <c r="K227" s="549"/>
    </row>
    <row r="228" spans="1:11" s="233" customFormat="1" x14ac:dyDescent="0.2">
      <c r="A228" s="558"/>
      <c r="B228" s="558"/>
      <c r="C228" s="555"/>
      <c r="D228" s="557"/>
      <c r="E228" s="558"/>
      <c r="F228" s="558"/>
      <c r="G228" s="243"/>
      <c r="H228" s="232" t="s">
        <v>379</v>
      </c>
      <c r="I228" s="232" t="s">
        <v>1005</v>
      </c>
      <c r="J228" s="177" t="s">
        <v>380</v>
      </c>
      <c r="K228" s="549"/>
    </row>
    <row r="229" spans="1:11" s="233" customFormat="1" x14ac:dyDescent="0.2">
      <c r="A229" s="558"/>
      <c r="B229" s="558"/>
      <c r="C229" s="555"/>
      <c r="D229" s="557"/>
      <c r="E229" s="558"/>
      <c r="F229" s="558"/>
      <c r="G229" s="243"/>
      <c r="H229" s="232" t="s">
        <v>381</v>
      </c>
      <c r="I229" s="232" t="s">
        <v>1006</v>
      </c>
      <c r="J229" s="177" t="s">
        <v>382</v>
      </c>
      <c r="K229" s="549"/>
    </row>
    <row r="230" spans="1:11" s="233" customFormat="1" x14ac:dyDescent="0.2">
      <c r="A230" s="558"/>
      <c r="B230" s="558"/>
      <c r="C230" s="555"/>
      <c r="D230" s="557"/>
      <c r="E230" s="558"/>
      <c r="F230" s="558"/>
      <c r="G230" s="243"/>
      <c r="H230" s="232" t="s">
        <v>383</v>
      </c>
      <c r="I230" s="232" t="s">
        <v>1007</v>
      </c>
      <c r="J230" s="177" t="s">
        <v>382</v>
      </c>
      <c r="K230" s="549"/>
    </row>
    <row r="231" spans="1:11" s="233" customFormat="1" x14ac:dyDescent="0.2">
      <c r="A231" s="558"/>
      <c r="B231" s="558"/>
      <c r="C231" s="555"/>
      <c r="D231" s="557"/>
      <c r="E231" s="558"/>
      <c r="F231" s="558"/>
      <c r="G231" s="243"/>
      <c r="H231" s="232" t="s">
        <v>384</v>
      </c>
      <c r="I231" s="232" t="s">
        <v>1008</v>
      </c>
      <c r="J231" s="177" t="s">
        <v>382</v>
      </c>
      <c r="K231" s="549"/>
    </row>
    <row r="232" spans="1:11" s="233" customFormat="1" x14ac:dyDescent="0.2">
      <c r="A232" s="558"/>
      <c r="B232" s="558"/>
      <c r="C232" s="555"/>
      <c r="D232" s="557"/>
      <c r="E232" s="558"/>
      <c r="F232" s="558"/>
      <c r="G232" s="243"/>
      <c r="H232" s="232" t="s">
        <v>385</v>
      </c>
      <c r="I232" s="232" t="s">
        <v>1009</v>
      </c>
      <c r="J232" s="177">
        <v>2010</v>
      </c>
      <c r="K232" s="549"/>
    </row>
    <row r="233" spans="1:11" s="233" customFormat="1" ht="15" customHeight="1" x14ac:dyDescent="0.2">
      <c r="A233" s="558"/>
      <c r="B233" s="558"/>
      <c r="C233" s="555"/>
      <c r="D233" s="557"/>
      <c r="E233" s="558"/>
      <c r="F233" s="558"/>
      <c r="G233" s="243"/>
      <c r="H233" s="232" t="s">
        <v>385</v>
      </c>
      <c r="I233" s="232" t="s">
        <v>1010</v>
      </c>
      <c r="J233" s="177">
        <v>2010</v>
      </c>
      <c r="K233" s="549"/>
    </row>
    <row r="234" spans="1:11" s="233" customFormat="1" ht="14.25" customHeight="1" x14ac:dyDescent="0.2">
      <c r="A234" s="558"/>
      <c r="B234" s="558"/>
      <c r="C234" s="555"/>
      <c r="D234" s="557"/>
      <c r="E234" s="558"/>
      <c r="F234" s="558"/>
      <c r="G234" s="243"/>
      <c r="H234" s="232" t="s">
        <v>385</v>
      </c>
      <c r="I234" s="232" t="s">
        <v>1011</v>
      </c>
      <c r="J234" s="177">
        <v>2010</v>
      </c>
      <c r="K234" s="549"/>
    </row>
    <row r="235" spans="1:11" s="233" customFormat="1" x14ac:dyDescent="0.2">
      <c r="A235" s="558"/>
      <c r="B235" s="558"/>
      <c r="C235" s="555"/>
      <c r="D235" s="557"/>
      <c r="E235" s="558"/>
      <c r="F235" s="558"/>
      <c r="G235" s="243"/>
      <c r="H235" s="232" t="s">
        <v>385</v>
      </c>
      <c r="I235" s="232" t="s">
        <v>1012</v>
      </c>
      <c r="J235" s="177">
        <v>2010</v>
      </c>
      <c r="K235" s="549"/>
    </row>
    <row r="236" spans="1:11" s="233" customFormat="1" x14ac:dyDescent="0.2">
      <c r="A236" s="558"/>
      <c r="B236" s="558"/>
      <c r="C236" s="555"/>
      <c r="D236" s="557"/>
      <c r="E236" s="558"/>
      <c r="F236" s="558"/>
      <c r="G236" s="243"/>
      <c r="H236" s="232" t="s">
        <v>385</v>
      </c>
      <c r="I236" s="232" t="s">
        <v>1013</v>
      </c>
      <c r="J236" s="177">
        <v>2010</v>
      </c>
      <c r="K236" s="549"/>
    </row>
    <row r="237" spans="1:11" s="233" customFormat="1" ht="15" customHeight="1" x14ac:dyDescent="0.2">
      <c r="A237" s="558"/>
      <c r="B237" s="558"/>
      <c r="C237" s="555"/>
      <c r="D237" s="557"/>
      <c r="E237" s="558"/>
      <c r="F237" s="558"/>
      <c r="G237" s="243"/>
      <c r="H237" s="232" t="s">
        <v>385</v>
      </c>
      <c r="I237" s="232" t="s">
        <v>1014</v>
      </c>
      <c r="J237" s="177">
        <v>2010</v>
      </c>
      <c r="K237" s="549"/>
    </row>
    <row r="238" spans="1:11" s="233" customFormat="1" ht="15" customHeight="1" x14ac:dyDescent="0.2">
      <c r="A238" s="558"/>
      <c r="B238" s="558"/>
      <c r="C238" s="555"/>
      <c r="D238" s="557"/>
      <c r="E238" s="558"/>
      <c r="F238" s="558"/>
      <c r="G238" s="243"/>
      <c r="H238" s="232" t="s">
        <v>386</v>
      </c>
      <c r="I238" s="232" t="s">
        <v>978</v>
      </c>
      <c r="J238" s="177">
        <v>2010</v>
      </c>
      <c r="K238" s="549"/>
    </row>
    <row r="239" spans="1:11" s="233" customFormat="1" ht="15" customHeight="1" x14ac:dyDescent="0.2">
      <c r="A239" s="558"/>
      <c r="B239" s="558"/>
      <c r="C239" s="555"/>
      <c r="D239" s="557"/>
      <c r="E239" s="558"/>
      <c r="F239" s="558"/>
      <c r="G239" s="243"/>
      <c r="H239" s="232" t="s">
        <v>1698</v>
      </c>
      <c r="I239" s="232" t="s">
        <v>1015</v>
      </c>
      <c r="J239" s="177" t="s">
        <v>387</v>
      </c>
      <c r="K239" s="549"/>
    </row>
    <row r="240" spans="1:11" s="233" customFormat="1" ht="15" customHeight="1" x14ac:dyDescent="0.2">
      <c r="A240" s="558"/>
      <c r="B240" s="558"/>
      <c r="C240" s="555"/>
      <c r="D240" s="557"/>
      <c r="E240" s="558"/>
      <c r="F240" s="558"/>
      <c r="G240" s="243"/>
      <c r="H240" s="232" t="s">
        <v>1697</v>
      </c>
      <c r="I240" s="232" t="s">
        <v>1016</v>
      </c>
      <c r="J240" s="177" t="s">
        <v>387</v>
      </c>
      <c r="K240" s="549"/>
    </row>
    <row r="241" spans="1:11" s="233" customFormat="1" ht="15" customHeight="1" x14ac:dyDescent="0.2">
      <c r="A241" s="558"/>
      <c r="B241" s="558"/>
      <c r="C241" s="555"/>
      <c r="D241" s="557"/>
      <c r="E241" s="558"/>
      <c r="F241" s="558"/>
      <c r="G241" s="243"/>
      <c r="H241" s="232" t="s">
        <v>1696</v>
      </c>
      <c r="I241" s="232" t="s">
        <v>1017</v>
      </c>
      <c r="J241" s="177" t="s">
        <v>388</v>
      </c>
      <c r="K241" s="549"/>
    </row>
    <row r="242" spans="1:11" s="233" customFormat="1" x14ac:dyDescent="0.2">
      <c r="A242" s="558"/>
      <c r="B242" s="558"/>
      <c r="C242" s="555"/>
      <c r="D242" s="557"/>
      <c r="E242" s="558"/>
      <c r="F242" s="558"/>
      <c r="G242" s="243"/>
      <c r="H242" s="232" t="s">
        <v>389</v>
      </c>
      <c r="I242" s="232" t="s">
        <v>1018</v>
      </c>
      <c r="J242" s="177" t="s">
        <v>390</v>
      </c>
      <c r="K242" s="549"/>
    </row>
    <row r="243" spans="1:11" s="233" customFormat="1" ht="15" customHeight="1" x14ac:dyDescent="0.2">
      <c r="A243" s="558"/>
      <c r="B243" s="558"/>
      <c r="C243" s="555"/>
      <c r="D243" s="557"/>
      <c r="E243" s="558"/>
      <c r="F243" s="558"/>
      <c r="G243" s="243"/>
      <c r="H243" s="232" t="s">
        <v>389</v>
      </c>
      <c r="I243" s="232" t="s">
        <v>1019</v>
      </c>
      <c r="J243" s="177" t="s">
        <v>390</v>
      </c>
      <c r="K243" s="549"/>
    </row>
    <row r="244" spans="1:11" s="233" customFormat="1" ht="15" customHeight="1" x14ac:dyDescent="0.2">
      <c r="A244" s="558"/>
      <c r="B244" s="558"/>
      <c r="C244" s="555"/>
      <c r="D244" s="557"/>
      <c r="E244" s="558"/>
      <c r="F244" s="558"/>
      <c r="G244" s="243"/>
      <c r="H244" s="232" t="s">
        <v>389</v>
      </c>
      <c r="I244" s="232" t="s">
        <v>1020</v>
      </c>
      <c r="J244" s="177" t="s">
        <v>390</v>
      </c>
      <c r="K244" s="549"/>
    </row>
    <row r="245" spans="1:11" s="233" customFormat="1" ht="15" customHeight="1" x14ac:dyDescent="0.2">
      <c r="A245" s="558"/>
      <c r="B245" s="558"/>
      <c r="C245" s="555"/>
      <c r="D245" s="557"/>
      <c r="E245" s="558"/>
      <c r="F245" s="558"/>
      <c r="G245" s="243"/>
      <c r="H245" s="232" t="s">
        <v>389</v>
      </c>
      <c r="I245" s="232" t="s">
        <v>1021</v>
      </c>
      <c r="J245" s="177" t="s">
        <v>390</v>
      </c>
      <c r="K245" s="549"/>
    </row>
    <row r="246" spans="1:11" s="233" customFormat="1" ht="15" customHeight="1" x14ac:dyDescent="0.2">
      <c r="A246" s="558"/>
      <c r="B246" s="558"/>
      <c r="C246" s="555"/>
      <c r="D246" s="557"/>
      <c r="E246" s="558"/>
      <c r="F246" s="558"/>
      <c r="G246" s="243"/>
      <c r="H246" s="232" t="s">
        <v>389</v>
      </c>
      <c r="I246" s="232" t="s">
        <v>1022</v>
      </c>
      <c r="J246" s="177" t="s">
        <v>390</v>
      </c>
      <c r="K246" s="549"/>
    </row>
    <row r="247" spans="1:11" s="233" customFormat="1" x14ac:dyDescent="0.2">
      <c r="A247" s="558"/>
      <c r="B247" s="558"/>
      <c r="C247" s="555"/>
      <c r="D247" s="557"/>
      <c r="E247" s="558"/>
      <c r="F247" s="558"/>
      <c r="G247" s="243"/>
      <c r="H247" s="232" t="s">
        <v>391</v>
      </c>
      <c r="I247" s="232" t="s">
        <v>1023</v>
      </c>
      <c r="J247" s="177" t="s">
        <v>390</v>
      </c>
      <c r="K247" s="549"/>
    </row>
    <row r="248" spans="1:11" s="233" customFormat="1" ht="15" customHeight="1" x14ac:dyDescent="0.2">
      <c r="A248" s="558"/>
      <c r="B248" s="558"/>
      <c r="C248" s="555"/>
      <c r="D248" s="557"/>
      <c r="E248" s="558"/>
      <c r="F248" s="558"/>
      <c r="G248" s="243"/>
      <c r="H248" s="232" t="s">
        <v>392</v>
      </c>
      <c r="I248" s="232" t="s">
        <v>1024</v>
      </c>
      <c r="J248" s="177" t="s">
        <v>390</v>
      </c>
      <c r="K248" s="549"/>
    </row>
    <row r="249" spans="1:11" s="233" customFormat="1" ht="15" customHeight="1" x14ac:dyDescent="0.2">
      <c r="A249" s="558"/>
      <c r="B249" s="558"/>
      <c r="C249" s="555"/>
      <c r="D249" s="557"/>
      <c r="E249" s="558"/>
      <c r="F249" s="558"/>
      <c r="G249" s="243"/>
      <c r="H249" s="232" t="s">
        <v>392</v>
      </c>
      <c r="I249" s="232" t="s">
        <v>1025</v>
      </c>
      <c r="J249" s="177" t="s">
        <v>390</v>
      </c>
      <c r="K249" s="549"/>
    </row>
    <row r="250" spans="1:11" s="233" customFormat="1" ht="15" customHeight="1" x14ac:dyDescent="0.2">
      <c r="A250" s="558"/>
      <c r="B250" s="558"/>
      <c r="C250" s="555"/>
      <c r="D250" s="557"/>
      <c r="E250" s="558"/>
      <c r="F250" s="558"/>
      <c r="G250" s="243"/>
      <c r="H250" s="232" t="s">
        <v>393</v>
      </c>
      <c r="I250" s="232" t="s">
        <v>1026</v>
      </c>
      <c r="J250" s="177" t="s">
        <v>390</v>
      </c>
      <c r="K250" s="549"/>
    </row>
    <row r="251" spans="1:11" s="233" customFormat="1" x14ac:dyDescent="0.2">
      <c r="A251" s="558"/>
      <c r="B251" s="558"/>
      <c r="C251" s="555"/>
      <c r="D251" s="557"/>
      <c r="E251" s="558"/>
      <c r="F251" s="558"/>
      <c r="G251" s="243"/>
      <c r="H251" s="232" t="s">
        <v>393</v>
      </c>
      <c r="I251" s="232" t="s">
        <v>1027</v>
      </c>
      <c r="J251" s="177" t="s">
        <v>390</v>
      </c>
      <c r="K251" s="549"/>
    </row>
    <row r="252" spans="1:11" s="233" customFormat="1" x14ac:dyDescent="0.2">
      <c r="A252" s="558"/>
      <c r="B252" s="558"/>
      <c r="C252" s="555"/>
      <c r="D252" s="557"/>
      <c r="E252" s="558"/>
      <c r="F252" s="558"/>
      <c r="G252" s="243"/>
      <c r="H252" s="232" t="s">
        <v>394</v>
      </c>
      <c r="I252" s="232" t="s">
        <v>1028</v>
      </c>
      <c r="J252" s="177" t="s">
        <v>390</v>
      </c>
      <c r="K252" s="549"/>
    </row>
    <row r="253" spans="1:11" s="233" customFormat="1" x14ac:dyDescent="0.2">
      <c r="A253" s="558"/>
      <c r="B253" s="558"/>
      <c r="C253" s="555"/>
      <c r="D253" s="557"/>
      <c r="E253" s="558"/>
      <c r="F253" s="558"/>
      <c r="G253" s="243"/>
      <c r="H253" s="232" t="s">
        <v>1029</v>
      </c>
      <c r="I253" s="232" t="s">
        <v>1030</v>
      </c>
      <c r="J253" s="177" t="s">
        <v>396</v>
      </c>
      <c r="K253" s="549"/>
    </row>
    <row r="254" spans="1:11" s="233" customFormat="1" x14ac:dyDescent="0.2">
      <c r="A254" s="558"/>
      <c r="B254" s="558"/>
      <c r="C254" s="555"/>
      <c r="D254" s="557"/>
      <c r="E254" s="558"/>
      <c r="F254" s="558"/>
      <c r="G254" s="243"/>
      <c r="H254" s="232" t="s">
        <v>1031</v>
      </c>
      <c r="I254" s="232" t="s">
        <v>1032</v>
      </c>
      <c r="J254" s="177" t="s">
        <v>396</v>
      </c>
      <c r="K254" s="549"/>
    </row>
    <row r="255" spans="1:11" s="233" customFormat="1" x14ac:dyDescent="0.2">
      <c r="A255" s="558"/>
      <c r="B255" s="558"/>
      <c r="C255" s="555"/>
      <c r="D255" s="557"/>
      <c r="E255" s="558"/>
      <c r="F255" s="558"/>
      <c r="G255" s="243"/>
      <c r="H255" s="232" t="s">
        <v>398</v>
      </c>
      <c r="I255" s="232" t="s">
        <v>1033</v>
      </c>
      <c r="J255" s="177" t="s">
        <v>396</v>
      </c>
      <c r="K255" s="549"/>
    </row>
    <row r="256" spans="1:11" s="233" customFormat="1" x14ac:dyDescent="0.2">
      <c r="A256" s="558"/>
      <c r="B256" s="558"/>
      <c r="C256" s="555"/>
      <c r="D256" s="557"/>
      <c r="E256" s="558"/>
      <c r="F256" s="558"/>
      <c r="G256" s="243"/>
      <c r="H256" s="232" t="s">
        <v>399</v>
      </c>
      <c r="I256" s="232" t="s">
        <v>1034</v>
      </c>
      <c r="J256" s="177" t="s">
        <v>396</v>
      </c>
      <c r="K256" s="549"/>
    </row>
    <row r="257" spans="1:11" s="233" customFormat="1" ht="15" customHeight="1" x14ac:dyDescent="0.2">
      <c r="A257" s="558"/>
      <c r="B257" s="558"/>
      <c r="C257" s="555"/>
      <c r="D257" s="557"/>
      <c r="E257" s="558"/>
      <c r="F257" s="558"/>
      <c r="G257" s="243"/>
      <c r="H257" s="232" t="s">
        <v>1035</v>
      </c>
      <c r="I257" s="232" t="s">
        <v>1036</v>
      </c>
      <c r="J257" s="177" t="s">
        <v>396</v>
      </c>
      <c r="K257" s="549"/>
    </row>
    <row r="258" spans="1:11" s="233" customFormat="1" ht="22.5" customHeight="1" x14ac:dyDescent="0.2">
      <c r="A258" s="558"/>
      <c r="B258" s="558"/>
      <c r="C258" s="555"/>
      <c r="D258" s="557"/>
      <c r="E258" s="558"/>
      <c r="F258" s="558"/>
      <c r="G258" s="243"/>
      <c r="H258" s="232" t="s">
        <v>401</v>
      </c>
      <c r="I258" s="232" t="s">
        <v>1037</v>
      </c>
      <c r="J258" s="177" t="s">
        <v>396</v>
      </c>
      <c r="K258" s="549"/>
    </row>
    <row r="259" spans="1:11" s="233" customFormat="1" ht="15" customHeight="1" x14ac:dyDescent="0.2">
      <c r="A259" s="558"/>
      <c r="B259" s="558"/>
      <c r="C259" s="555"/>
      <c r="D259" s="557"/>
      <c r="E259" s="558"/>
      <c r="F259" s="558"/>
      <c r="G259" s="243"/>
      <c r="H259" s="232" t="s">
        <v>1038</v>
      </c>
      <c r="I259" s="232" t="s">
        <v>1039</v>
      </c>
      <c r="J259" s="177" t="s">
        <v>396</v>
      </c>
      <c r="K259" s="549"/>
    </row>
    <row r="260" spans="1:11" s="233" customFormat="1" ht="15" customHeight="1" x14ac:dyDescent="0.2">
      <c r="A260" s="558"/>
      <c r="B260" s="558"/>
      <c r="C260" s="555"/>
      <c r="D260" s="557"/>
      <c r="E260" s="558"/>
      <c r="F260" s="558"/>
      <c r="G260" s="243"/>
      <c r="H260" s="232" t="s">
        <v>403</v>
      </c>
      <c r="I260" s="232" t="s">
        <v>1040</v>
      </c>
      <c r="J260" s="177" t="s">
        <v>396</v>
      </c>
      <c r="K260" s="549"/>
    </row>
    <row r="261" spans="1:11" s="233" customFormat="1" x14ac:dyDescent="0.2">
      <c r="A261" s="558"/>
      <c r="B261" s="558"/>
      <c r="C261" s="555"/>
      <c r="D261" s="557"/>
      <c r="E261" s="558"/>
      <c r="F261" s="558"/>
      <c r="G261" s="243"/>
      <c r="H261" s="232" t="s">
        <v>1041</v>
      </c>
      <c r="I261" s="232" t="s">
        <v>1042</v>
      </c>
      <c r="J261" s="177" t="s">
        <v>396</v>
      </c>
      <c r="K261" s="549"/>
    </row>
    <row r="262" spans="1:11" s="233" customFormat="1" ht="174" customHeight="1" x14ac:dyDescent="0.2">
      <c r="A262" s="558"/>
      <c r="B262" s="558"/>
      <c r="C262" s="555"/>
      <c r="D262" s="557"/>
      <c r="E262" s="558"/>
      <c r="F262" s="558"/>
      <c r="G262" s="243"/>
      <c r="H262" s="232" t="s">
        <v>1528</v>
      </c>
      <c r="I262" s="232" t="s">
        <v>375</v>
      </c>
      <c r="J262" s="177">
        <v>2007</v>
      </c>
      <c r="K262" s="549"/>
    </row>
    <row r="263" spans="1:11" s="233" customFormat="1" x14ac:dyDescent="0.2">
      <c r="A263" s="558"/>
      <c r="B263" s="558"/>
      <c r="C263" s="555"/>
      <c r="D263" s="557"/>
      <c r="E263" s="558"/>
      <c r="F263" s="558"/>
      <c r="G263" s="243"/>
      <c r="H263" s="232" t="s">
        <v>1043</v>
      </c>
      <c r="I263" s="232" t="s">
        <v>1044</v>
      </c>
      <c r="J263" s="177">
        <v>2007</v>
      </c>
      <c r="K263" s="549"/>
    </row>
    <row r="264" spans="1:11" s="233" customFormat="1" ht="15" customHeight="1" x14ac:dyDescent="0.2">
      <c r="A264" s="558"/>
      <c r="B264" s="558"/>
      <c r="C264" s="555"/>
      <c r="D264" s="557"/>
      <c r="E264" s="558"/>
      <c r="F264" s="558"/>
      <c r="G264" s="243"/>
      <c r="H264" s="232" t="s">
        <v>595</v>
      </c>
      <c r="I264" s="232" t="s">
        <v>596</v>
      </c>
      <c r="J264" s="351">
        <v>2011</v>
      </c>
      <c r="K264" s="549"/>
    </row>
    <row r="265" spans="1:11" s="233" customFormat="1" ht="15" customHeight="1" x14ac:dyDescent="0.2">
      <c r="A265" s="558"/>
      <c r="B265" s="558"/>
      <c r="C265" s="555"/>
      <c r="D265" s="557"/>
      <c r="E265" s="558"/>
      <c r="F265" s="558"/>
      <c r="G265" s="243"/>
      <c r="H265" s="232" t="s">
        <v>593</v>
      </c>
      <c r="I265" s="232" t="s">
        <v>594</v>
      </c>
      <c r="J265" s="351">
        <v>2009</v>
      </c>
      <c r="K265" s="549"/>
    </row>
    <row r="266" spans="1:11" s="233" customFormat="1" ht="15" customHeight="1" x14ac:dyDescent="0.2">
      <c r="A266" s="558"/>
      <c r="B266" s="558"/>
      <c r="C266" s="555"/>
      <c r="D266" s="557"/>
      <c r="E266" s="558"/>
      <c r="F266" s="558"/>
      <c r="G266" s="243"/>
      <c r="H266" s="232" t="s">
        <v>610</v>
      </c>
      <c r="I266" s="232" t="s">
        <v>611</v>
      </c>
      <c r="J266" s="351">
        <v>2005</v>
      </c>
      <c r="K266" s="549"/>
    </row>
    <row r="267" spans="1:11" s="233" customFormat="1" ht="49.5" customHeight="1" x14ac:dyDescent="0.2">
      <c r="A267" s="558"/>
      <c r="B267" s="558"/>
      <c r="C267" s="555"/>
      <c r="D267" s="557"/>
      <c r="E267" s="558"/>
      <c r="F267" s="558"/>
      <c r="G267" s="243"/>
      <c r="H267" s="232" t="s">
        <v>614</v>
      </c>
      <c r="I267" s="232" t="s">
        <v>615</v>
      </c>
      <c r="J267" s="560">
        <v>2005</v>
      </c>
      <c r="K267" s="549"/>
    </row>
    <row r="268" spans="1:11" s="233" customFormat="1" ht="15" customHeight="1" x14ac:dyDescent="0.2">
      <c r="A268" s="558"/>
      <c r="B268" s="558"/>
      <c r="C268" s="555"/>
      <c r="D268" s="557"/>
      <c r="E268" s="558"/>
      <c r="F268" s="558"/>
      <c r="G268" s="243"/>
      <c r="H268" s="232"/>
      <c r="I268" s="232" t="s">
        <v>616</v>
      </c>
      <c r="J268" s="560"/>
      <c r="K268" s="549"/>
    </row>
    <row r="269" spans="1:11" s="233" customFormat="1" x14ac:dyDescent="0.2">
      <c r="A269" s="558"/>
      <c r="B269" s="558"/>
      <c r="C269" s="555"/>
      <c r="D269" s="557"/>
      <c r="E269" s="558"/>
      <c r="F269" s="558"/>
      <c r="G269" s="243"/>
      <c r="H269" s="232"/>
      <c r="I269" s="232" t="s">
        <v>617</v>
      </c>
      <c r="J269" s="560"/>
      <c r="K269" s="549"/>
    </row>
    <row r="270" spans="1:11" s="233" customFormat="1" x14ac:dyDescent="0.2">
      <c r="A270" s="558"/>
      <c r="B270" s="558"/>
      <c r="C270" s="555"/>
      <c r="D270" s="557"/>
      <c r="E270" s="558"/>
      <c r="F270" s="558"/>
      <c r="G270" s="243"/>
      <c r="H270" s="232" t="s">
        <v>618</v>
      </c>
      <c r="I270" s="232" t="s">
        <v>619</v>
      </c>
      <c r="J270" s="351">
        <v>2005</v>
      </c>
      <c r="K270" s="549"/>
    </row>
    <row r="271" spans="1:11" s="233" customFormat="1" ht="15" customHeight="1" x14ac:dyDescent="0.2">
      <c r="A271" s="558"/>
      <c r="B271" s="558"/>
      <c r="C271" s="555"/>
      <c r="D271" s="557"/>
      <c r="E271" s="558"/>
      <c r="F271" s="558"/>
      <c r="G271" s="243"/>
      <c r="H271" s="232" t="s">
        <v>620</v>
      </c>
      <c r="I271" s="232" t="s">
        <v>348</v>
      </c>
      <c r="J271" s="351">
        <v>2006</v>
      </c>
      <c r="K271" s="549"/>
    </row>
    <row r="272" spans="1:11" s="233" customFormat="1" x14ac:dyDescent="0.2">
      <c r="A272" s="558"/>
      <c r="B272" s="558"/>
      <c r="C272" s="555"/>
      <c r="D272" s="557"/>
      <c r="E272" s="558"/>
      <c r="F272" s="558"/>
      <c r="G272" s="243"/>
      <c r="H272" s="232" t="s">
        <v>612</v>
      </c>
      <c r="I272" s="232" t="s">
        <v>613</v>
      </c>
      <c r="J272" s="351">
        <v>2005</v>
      </c>
      <c r="K272" s="549"/>
    </row>
    <row r="273" spans="1:11" s="233" customFormat="1" ht="15" customHeight="1" x14ac:dyDescent="0.2">
      <c r="A273" s="558"/>
      <c r="B273" s="558"/>
      <c r="C273" s="555"/>
      <c r="D273" s="557"/>
      <c r="E273" s="558"/>
      <c r="F273" s="558"/>
      <c r="G273" s="243"/>
      <c r="H273" s="232" t="s">
        <v>1529</v>
      </c>
      <c r="I273" s="232" t="s">
        <v>1045</v>
      </c>
      <c r="J273" s="348" t="s">
        <v>406</v>
      </c>
      <c r="K273" s="549"/>
    </row>
    <row r="274" spans="1:11" s="233" customFormat="1" x14ac:dyDescent="0.2">
      <c r="A274" s="558"/>
      <c r="B274" s="558"/>
      <c r="C274" s="555"/>
      <c r="D274" s="557"/>
      <c r="E274" s="558"/>
      <c r="F274" s="558"/>
      <c r="G274" s="243"/>
      <c r="H274" s="232" t="s">
        <v>1046</v>
      </c>
      <c r="I274" s="232" t="s">
        <v>1047</v>
      </c>
      <c r="J274" s="177" t="s">
        <v>406</v>
      </c>
      <c r="K274" s="549"/>
    </row>
    <row r="275" spans="1:11" s="233" customFormat="1" x14ac:dyDescent="0.2">
      <c r="A275" s="558"/>
      <c r="B275" s="558"/>
      <c r="C275" s="555"/>
      <c r="D275" s="557"/>
      <c r="E275" s="558"/>
      <c r="F275" s="558"/>
      <c r="G275" s="243"/>
      <c r="H275" s="232" t="s">
        <v>1530</v>
      </c>
      <c r="I275" s="232" t="s">
        <v>1048</v>
      </c>
      <c r="J275" s="177" t="s">
        <v>406</v>
      </c>
      <c r="K275" s="549"/>
    </row>
    <row r="276" spans="1:11" s="233" customFormat="1" ht="15" customHeight="1" x14ac:dyDescent="0.2">
      <c r="A276" s="558"/>
      <c r="B276" s="558"/>
      <c r="C276" s="555"/>
      <c r="D276" s="557"/>
      <c r="E276" s="558"/>
      <c r="F276" s="558"/>
      <c r="G276" s="243"/>
      <c r="H276" s="232" t="s">
        <v>1531</v>
      </c>
      <c r="I276" s="232" t="s">
        <v>1049</v>
      </c>
      <c r="J276" s="177" t="s">
        <v>406</v>
      </c>
      <c r="K276" s="549"/>
    </row>
    <row r="277" spans="1:11" s="233" customFormat="1" x14ac:dyDescent="0.2">
      <c r="A277" s="558"/>
      <c r="B277" s="558"/>
      <c r="C277" s="555"/>
      <c r="D277" s="557"/>
      <c r="E277" s="558"/>
      <c r="F277" s="558"/>
      <c r="G277" s="243"/>
      <c r="H277" s="232" t="s">
        <v>409</v>
      </c>
      <c r="I277" s="232" t="s">
        <v>1050</v>
      </c>
      <c r="J277" s="177" t="s">
        <v>406</v>
      </c>
      <c r="K277" s="549"/>
    </row>
    <row r="278" spans="1:11" s="233" customFormat="1" ht="15" customHeight="1" x14ac:dyDescent="0.2">
      <c r="A278" s="558"/>
      <c r="B278" s="558"/>
      <c r="C278" s="555"/>
      <c r="D278" s="557"/>
      <c r="E278" s="558"/>
      <c r="F278" s="558"/>
      <c r="G278" s="243"/>
      <c r="H278" s="232" t="s">
        <v>410</v>
      </c>
      <c r="I278" s="232" t="s">
        <v>1051</v>
      </c>
      <c r="J278" s="177" t="s">
        <v>406</v>
      </c>
      <c r="K278" s="549"/>
    </row>
    <row r="279" spans="1:11" s="233" customFormat="1" ht="15" customHeight="1" x14ac:dyDescent="0.2">
      <c r="A279" s="558"/>
      <c r="B279" s="558"/>
      <c r="C279" s="555"/>
      <c r="D279" s="557"/>
      <c r="E279" s="558"/>
      <c r="F279" s="558"/>
      <c r="G279" s="243"/>
      <c r="H279" s="232" t="s">
        <v>411</v>
      </c>
      <c r="I279" s="232" t="s">
        <v>1052</v>
      </c>
      <c r="J279" s="177" t="s">
        <v>406</v>
      </c>
      <c r="K279" s="549"/>
    </row>
    <row r="280" spans="1:11" s="233" customFormat="1" ht="15" customHeight="1" x14ac:dyDescent="0.2">
      <c r="A280" s="558"/>
      <c r="B280" s="558"/>
      <c r="C280" s="555"/>
      <c r="D280" s="557"/>
      <c r="E280" s="558"/>
      <c r="F280" s="558"/>
      <c r="G280" s="243"/>
      <c r="H280" s="232" t="s">
        <v>1053</v>
      </c>
      <c r="I280" s="232" t="s">
        <v>1054</v>
      </c>
      <c r="J280" s="177" t="s">
        <v>406</v>
      </c>
      <c r="K280" s="549"/>
    </row>
    <row r="281" spans="1:11" s="233" customFormat="1" x14ac:dyDescent="0.2">
      <c r="A281" s="558"/>
      <c r="B281" s="558"/>
      <c r="C281" s="555"/>
      <c r="D281" s="557"/>
      <c r="E281" s="558"/>
      <c r="F281" s="558"/>
      <c r="G281" s="243"/>
      <c r="H281" s="232" t="s">
        <v>413</v>
      </c>
      <c r="I281" s="232" t="s">
        <v>1055</v>
      </c>
      <c r="J281" s="177" t="s">
        <v>406</v>
      </c>
      <c r="K281" s="549"/>
    </row>
    <row r="282" spans="1:11" s="233" customFormat="1" ht="28.5" x14ac:dyDescent="0.2">
      <c r="A282" s="558"/>
      <c r="B282" s="558"/>
      <c r="C282" s="555"/>
      <c r="D282" s="557"/>
      <c r="E282" s="558"/>
      <c r="F282" s="558"/>
      <c r="G282" s="243"/>
      <c r="H282" s="232" t="s">
        <v>414</v>
      </c>
      <c r="I282" s="232" t="s">
        <v>1056</v>
      </c>
      <c r="J282" s="177" t="s">
        <v>406</v>
      </c>
      <c r="K282" s="549"/>
    </row>
    <row r="283" spans="1:11" s="233" customFormat="1" x14ac:dyDescent="0.2">
      <c r="A283" s="558"/>
      <c r="B283" s="558"/>
      <c r="C283" s="555"/>
      <c r="D283" s="557"/>
      <c r="E283" s="558"/>
      <c r="F283" s="558"/>
      <c r="G283" s="243"/>
      <c r="H283" s="232" t="s">
        <v>415</v>
      </c>
      <c r="I283" s="232" t="s">
        <v>1057</v>
      </c>
      <c r="J283" s="177" t="s">
        <v>406</v>
      </c>
      <c r="K283" s="549"/>
    </row>
    <row r="284" spans="1:11" s="233" customFormat="1" x14ac:dyDescent="0.2">
      <c r="A284" s="558"/>
      <c r="B284" s="558"/>
      <c r="C284" s="555"/>
      <c r="D284" s="557"/>
      <c r="E284" s="558"/>
      <c r="F284" s="558"/>
      <c r="G284" s="243"/>
      <c r="H284" s="232" t="s">
        <v>416</v>
      </c>
      <c r="I284" s="232" t="s">
        <v>1058</v>
      </c>
      <c r="J284" s="177" t="s">
        <v>406</v>
      </c>
      <c r="K284" s="549"/>
    </row>
    <row r="285" spans="1:11" s="233" customFormat="1" x14ac:dyDescent="0.2">
      <c r="A285" s="558"/>
      <c r="B285" s="558"/>
      <c r="C285" s="555"/>
      <c r="D285" s="557"/>
      <c r="E285" s="558"/>
      <c r="F285" s="558"/>
      <c r="G285" s="243"/>
      <c r="H285" s="232" t="s">
        <v>417</v>
      </c>
      <c r="I285" s="232" t="s">
        <v>1059</v>
      </c>
      <c r="J285" s="177" t="s">
        <v>406</v>
      </c>
      <c r="K285" s="549"/>
    </row>
    <row r="286" spans="1:11" s="233" customFormat="1" x14ac:dyDescent="0.2">
      <c r="A286" s="558"/>
      <c r="B286" s="558"/>
      <c r="C286" s="555"/>
      <c r="D286" s="557"/>
      <c r="E286" s="558"/>
      <c r="F286" s="558"/>
      <c r="G286" s="243"/>
      <c r="H286" s="232" t="s">
        <v>418</v>
      </c>
      <c r="I286" s="232" t="s">
        <v>1060</v>
      </c>
      <c r="J286" s="177" t="s">
        <v>406</v>
      </c>
      <c r="K286" s="549"/>
    </row>
    <row r="287" spans="1:11" s="233" customFormat="1" ht="28.5" x14ac:dyDescent="0.2">
      <c r="A287" s="558"/>
      <c r="B287" s="558"/>
      <c r="C287" s="555"/>
      <c r="D287" s="557"/>
      <c r="E287" s="558"/>
      <c r="F287" s="558"/>
      <c r="G287" s="243"/>
      <c r="H287" s="232" t="s">
        <v>419</v>
      </c>
      <c r="I287" s="232" t="s">
        <v>1061</v>
      </c>
      <c r="J287" s="177" t="s">
        <v>406</v>
      </c>
      <c r="K287" s="549"/>
    </row>
    <row r="288" spans="1:11" s="233" customFormat="1" ht="15" customHeight="1" x14ac:dyDescent="0.2">
      <c r="A288" s="558"/>
      <c r="B288" s="558"/>
      <c r="C288" s="555"/>
      <c r="D288" s="557"/>
      <c r="E288" s="558"/>
      <c r="F288" s="558"/>
      <c r="G288" s="243"/>
      <c r="H288" s="232" t="s">
        <v>420</v>
      </c>
      <c r="I288" s="232" t="s">
        <v>1062</v>
      </c>
      <c r="J288" s="177" t="s">
        <v>406</v>
      </c>
      <c r="K288" s="549"/>
    </row>
    <row r="289" spans="1:11" s="233" customFormat="1" ht="15" customHeight="1" x14ac:dyDescent="0.2">
      <c r="A289" s="558"/>
      <c r="B289" s="558"/>
      <c r="C289" s="555"/>
      <c r="D289" s="557"/>
      <c r="E289" s="558"/>
      <c r="F289" s="558"/>
      <c r="G289" s="243"/>
      <c r="H289" s="232" t="s">
        <v>421</v>
      </c>
      <c r="I289" s="232" t="s">
        <v>1063</v>
      </c>
      <c r="J289" s="177" t="s">
        <v>406</v>
      </c>
      <c r="K289" s="549"/>
    </row>
    <row r="290" spans="1:11" s="233" customFormat="1" ht="15" customHeight="1" x14ac:dyDescent="0.2">
      <c r="A290" s="558"/>
      <c r="B290" s="558"/>
      <c r="C290" s="555"/>
      <c r="D290" s="557"/>
      <c r="E290" s="558"/>
      <c r="F290" s="558"/>
      <c r="G290" s="243"/>
      <c r="H290" s="232" t="s">
        <v>1064</v>
      </c>
      <c r="I290" s="232" t="s">
        <v>1065</v>
      </c>
      <c r="J290" s="177" t="s">
        <v>406</v>
      </c>
      <c r="K290" s="549"/>
    </row>
    <row r="291" spans="1:11" s="233" customFormat="1" ht="15" customHeight="1" x14ac:dyDescent="0.2">
      <c r="A291" s="558"/>
      <c r="B291" s="558"/>
      <c r="C291" s="555"/>
      <c r="D291" s="557"/>
      <c r="E291" s="558"/>
      <c r="F291" s="558"/>
      <c r="G291" s="243"/>
      <c r="H291" s="232" t="s">
        <v>423</v>
      </c>
      <c r="I291" s="232" t="s">
        <v>1066</v>
      </c>
      <c r="J291" s="177" t="s">
        <v>406</v>
      </c>
      <c r="K291" s="549"/>
    </row>
    <row r="292" spans="1:11" s="233" customFormat="1" ht="15" customHeight="1" x14ac:dyDescent="0.2">
      <c r="A292" s="558"/>
      <c r="B292" s="558"/>
      <c r="C292" s="555"/>
      <c r="D292" s="557"/>
      <c r="E292" s="558"/>
      <c r="F292" s="558"/>
      <c r="G292" s="243"/>
      <c r="H292" s="232" t="s">
        <v>423</v>
      </c>
      <c r="I292" s="232" t="s">
        <v>1067</v>
      </c>
      <c r="J292" s="177" t="s">
        <v>406</v>
      </c>
      <c r="K292" s="549"/>
    </row>
    <row r="293" spans="1:11" s="233" customFormat="1" ht="15" customHeight="1" x14ac:dyDescent="0.2">
      <c r="A293" s="558"/>
      <c r="B293" s="558"/>
      <c r="C293" s="555"/>
      <c r="D293" s="557"/>
      <c r="E293" s="558"/>
      <c r="F293" s="558"/>
      <c r="G293" s="243"/>
      <c r="H293" s="232" t="s">
        <v>424</v>
      </c>
      <c r="I293" s="232" t="s">
        <v>1068</v>
      </c>
      <c r="J293" s="177" t="s">
        <v>406</v>
      </c>
      <c r="K293" s="549"/>
    </row>
    <row r="294" spans="1:11" s="233" customFormat="1" ht="15" customHeight="1" x14ac:dyDescent="0.2">
      <c r="A294" s="558"/>
      <c r="B294" s="558"/>
      <c r="C294" s="555"/>
      <c r="D294" s="557"/>
      <c r="E294" s="558"/>
      <c r="F294" s="558"/>
      <c r="G294" s="243"/>
      <c r="H294" s="232" t="s">
        <v>425</v>
      </c>
      <c r="I294" s="232" t="s">
        <v>1069</v>
      </c>
      <c r="J294" s="177" t="s">
        <v>406</v>
      </c>
      <c r="K294" s="549"/>
    </row>
    <row r="295" spans="1:11" s="233" customFormat="1" ht="15" customHeight="1" x14ac:dyDescent="0.2">
      <c r="A295" s="558"/>
      <c r="B295" s="558"/>
      <c r="C295" s="555"/>
      <c r="D295" s="557"/>
      <c r="E295" s="558"/>
      <c r="F295" s="558"/>
      <c r="G295" s="243"/>
      <c r="H295" s="232" t="s">
        <v>426</v>
      </c>
      <c r="I295" s="232" t="s">
        <v>1070</v>
      </c>
      <c r="J295" s="177" t="s">
        <v>406</v>
      </c>
      <c r="K295" s="549"/>
    </row>
    <row r="296" spans="1:11" s="233" customFormat="1" ht="15" customHeight="1" x14ac:dyDescent="0.2">
      <c r="A296" s="558"/>
      <c r="B296" s="558"/>
      <c r="C296" s="555"/>
      <c r="D296" s="557"/>
      <c r="E296" s="558"/>
      <c r="F296" s="558"/>
      <c r="G296" s="243"/>
      <c r="H296" s="232" t="s">
        <v>427</v>
      </c>
      <c r="I296" s="232" t="s">
        <v>1071</v>
      </c>
      <c r="J296" s="177" t="s">
        <v>406</v>
      </c>
      <c r="K296" s="549"/>
    </row>
    <row r="297" spans="1:11" s="233" customFormat="1" ht="15" customHeight="1" x14ac:dyDescent="0.2">
      <c r="A297" s="558"/>
      <c r="B297" s="558"/>
      <c r="C297" s="555"/>
      <c r="D297" s="557"/>
      <c r="E297" s="558"/>
      <c r="F297" s="558"/>
      <c r="G297" s="243"/>
      <c r="H297" s="232" t="s">
        <v>427</v>
      </c>
      <c r="I297" s="232" t="s">
        <v>1072</v>
      </c>
      <c r="J297" s="177" t="s">
        <v>406</v>
      </c>
      <c r="K297" s="549"/>
    </row>
    <row r="298" spans="1:11" s="233" customFormat="1" ht="15" customHeight="1" x14ac:dyDescent="0.2">
      <c r="A298" s="558"/>
      <c r="B298" s="558"/>
      <c r="C298" s="555"/>
      <c r="D298" s="557"/>
      <c r="E298" s="558"/>
      <c r="F298" s="558"/>
      <c r="G298" s="243"/>
      <c r="H298" s="232" t="s">
        <v>428</v>
      </c>
      <c r="I298" s="232" t="s">
        <v>1073</v>
      </c>
      <c r="J298" s="177" t="s">
        <v>406</v>
      </c>
      <c r="K298" s="549"/>
    </row>
    <row r="299" spans="1:11" s="233" customFormat="1" ht="15" customHeight="1" x14ac:dyDescent="0.2">
      <c r="A299" s="558"/>
      <c r="B299" s="558"/>
      <c r="C299" s="555"/>
      <c r="D299" s="557"/>
      <c r="E299" s="558"/>
      <c r="F299" s="558"/>
      <c r="G299" s="243"/>
      <c r="H299" s="232" t="s">
        <v>429</v>
      </c>
      <c r="I299" s="232" t="s">
        <v>1074</v>
      </c>
      <c r="J299" s="177" t="s">
        <v>406</v>
      </c>
      <c r="K299" s="549"/>
    </row>
    <row r="300" spans="1:11" s="233" customFormat="1" ht="15" customHeight="1" x14ac:dyDescent="0.2">
      <c r="A300" s="558"/>
      <c r="B300" s="558"/>
      <c r="C300" s="555"/>
      <c r="D300" s="557"/>
      <c r="E300" s="558"/>
      <c r="F300" s="558"/>
      <c r="G300" s="243"/>
      <c r="H300" s="232" t="s">
        <v>430</v>
      </c>
      <c r="I300" s="232" t="s">
        <v>1075</v>
      </c>
      <c r="J300" s="177" t="s">
        <v>406</v>
      </c>
      <c r="K300" s="549"/>
    </row>
    <row r="301" spans="1:11" s="233" customFormat="1" ht="15" customHeight="1" x14ac:dyDescent="0.2">
      <c r="A301" s="558"/>
      <c r="B301" s="558"/>
      <c r="C301" s="555"/>
      <c r="D301" s="557"/>
      <c r="E301" s="558"/>
      <c r="F301" s="558"/>
      <c r="G301" s="243"/>
      <c r="H301" s="232" t="s">
        <v>430</v>
      </c>
      <c r="I301" s="232" t="s">
        <v>1076</v>
      </c>
      <c r="J301" s="177" t="s">
        <v>406</v>
      </c>
      <c r="K301" s="549"/>
    </row>
    <row r="302" spans="1:11" s="233" customFormat="1" ht="15" customHeight="1" x14ac:dyDescent="0.2">
      <c r="A302" s="558"/>
      <c r="B302" s="558"/>
      <c r="C302" s="555"/>
      <c r="D302" s="557"/>
      <c r="E302" s="558"/>
      <c r="F302" s="558"/>
      <c r="G302" s="243"/>
      <c r="H302" s="232" t="s">
        <v>430</v>
      </c>
      <c r="I302" s="232" t="s">
        <v>1077</v>
      </c>
      <c r="J302" s="177" t="s">
        <v>406</v>
      </c>
      <c r="K302" s="549"/>
    </row>
    <row r="303" spans="1:11" s="233" customFormat="1" ht="15" customHeight="1" x14ac:dyDescent="0.2">
      <c r="A303" s="558"/>
      <c r="B303" s="558"/>
      <c r="C303" s="555"/>
      <c r="D303" s="557"/>
      <c r="E303" s="558"/>
      <c r="F303" s="558"/>
      <c r="G303" s="243"/>
      <c r="H303" s="232" t="s">
        <v>430</v>
      </c>
      <c r="I303" s="232" t="s">
        <v>1078</v>
      </c>
      <c r="J303" s="177" t="s">
        <v>406</v>
      </c>
      <c r="K303" s="549"/>
    </row>
    <row r="304" spans="1:11" s="233" customFormat="1" x14ac:dyDescent="0.2">
      <c r="A304" s="558"/>
      <c r="B304" s="558"/>
      <c r="C304" s="555"/>
      <c r="D304" s="557"/>
      <c r="E304" s="558"/>
      <c r="F304" s="558"/>
      <c r="G304" s="243"/>
      <c r="H304" s="232" t="s">
        <v>430</v>
      </c>
      <c r="I304" s="232" t="s">
        <v>1079</v>
      </c>
      <c r="J304" s="177" t="s">
        <v>406</v>
      </c>
      <c r="K304" s="549"/>
    </row>
    <row r="305" spans="1:11" s="233" customFormat="1" ht="15" customHeight="1" x14ac:dyDescent="0.2">
      <c r="A305" s="558"/>
      <c r="B305" s="558"/>
      <c r="C305" s="555"/>
      <c r="D305" s="557"/>
      <c r="E305" s="558"/>
      <c r="F305" s="558"/>
      <c r="G305" s="243"/>
      <c r="H305" s="232" t="s">
        <v>430</v>
      </c>
      <c r="I305" s="232" t="s">
        <v>1080</v>
      </c>
      <c r="J305" s="177" t="s">
        <v>406</v>
      </c>
      <c r="K305" s="549"/>
    </row>
    <row r="306" spans="1:11" s="233" customFormat="1" x14ac:dyDescent="0.2">
      <c r="A306" s="558"/>
      <c r="B306" s="558"/>
      <c r="C306" s="555"/>
      <c r="D306" s="557"/>
      <c r="E306" s="558"/>
      <c r="F306" s="558"/>
      <c r="G306" s="243"/>
      <c r="H306" s="232" t="s">
        <v>431</v>
      </c>
      <c r="I306" s="232" t="s">
        <v>1081</v>
      </c>
      <c r="J306" s="177" t="s">
        <v>406</v>
      </c>
      <c r="K306" s="549"/>
    </row>
    <row r="307" spans="1:11" s="233" customFormat="1" x14ac:dyDescent="0.2">
      <c r="A307" s="558"/>
      <c r="B307" s="558"/>
      <c r="C307" s="555"/>
      <c r="D307" s="557"/>
      <c r="E307" s="558"/>
      <c r="F307" s="558"/>
      <c r="G307" s="243"/>
      <c r="H307" s="232" t="s">
        <v>432</v>
      </c>
      <c r="I307" s="232" t="s">
        <v>1082</v>
      </c>
      <c r="J307" s="177" t="s">
        <v>406</v>
      </c>
      <c r="K307" s="549"/>
    </row>
    <row r="308" spans="1:11" s="233" customFormat="1" x14ac:dyDescent="0.2">
      <c r="A308" s="558"/>
      <c r="B308" s="558"/>
      <c r="C308" s="555"/>
      <c r="D308" s="557"/>
      <c r="E308" s="558"/>
      <c r="F308" s="558"/>
      <c r="G308" s="243"/>
      <c r="H308" s="232" t="s">
        <v>432</v>
      </c>
      <c r="I308" s="232" t="s">
        <v>1083</v>
      </c>
      <c r="J308" s="177" t="s">
        <v>406</v>
      </c>
      <c r="K308" s="549"/>
    </row>
    <row r="309" spans="1:11" s="233" customFormat="1" ht="15" customHeight="1" x14ac:dyDescent="0.2">
      <c r="A309" s="558"/>
      <c r="B309" s="558"/>
      <c r="C309" s="555"/>
      <c r="D309" s="557"/>
      <c r="E309" s="558"/>
      <c r="F309" s="558"/>
      <c r="G309" s="243"/>
      <c r="H309" s="232" t="s">
        <v>432</v>
      </c>
      <c r="I309" s="232" t="s">
        <v>1084</v>
      </c>
      <c r="J309" s="177" t="s">
        <v>406</v>
      </c>
      <c r="K309" s="549"/>
    </row>
    <row r="310" spans="1:11" s="233" customFormat="1" ht="15" customHeight="1" x14ac:dyDescent="0.2">
      <c r="A310" s="558"/>
      <c r="B310" s="558"/>
      <c r="C310" s="555"/>
      <c r="D310" s="557"/>
      <c r="E310" s="558"/>
      <c r="F310" s="558"/>
      <c r="G310" s="243"/>
      <c r="H310" s="232" t="s">
        <v>432</v>
      </c>
      <c r="I310" s="232" t="s">
        <v>1085</v>
      </c>
      <c r="J310" s="177" t="s">
        <v>406</v>
      </c>
      <c r="K310" s="549"/>
    </row>
    <row r="311" spans="1:11" s="233" customFormat="1" ht="15" customHeight="1" x14ac:dyDescent="0.2">
      <c r="A311" s="558"/>
      <c r="B311" s="558"/>
      <c r="C311" s="555"/>
      <c r="D311" s="557"/>
      <c r="E311" s="558"/>
      <c r="F311" s="558"/>
      <c r="G311" s="243"/>
      <c r="H311" s="232" t="s">
        <v>433</v>
      </c>
      <c r="I311" s="232" t="s">
        <v>1086</v>
      </c>
      <c r="J311" s="177" t="s">
        <v>406</v>
      </c>
      <c r="K311" s="549"/>
    </row>
    <row r="312" spans="1:11" s="233" customFormat="1" ht="15" customHeight="1" x14ac:dyDescent="0.2">
      <c r="A312" s="558"/>
      <c r="B312" s="558"/>
      <c r="C312" s="555"/>
      <c r="D312" s="557"/>
      <c r="E312" s="558"/>
      <c r="F312" s="558"/>
      <c r="G312" s="243"/>
      <c r="H312" s="232" t="s">
        <v>433</v>
      </c>
      <c r="I312" s="232" t="s">
        <v>1087</v>
      </c>
      <c r="J312" s="177" t="s">
        <v>406</v>
      </c>
      <c r="K312" s="549"/>
    </row>
    <row r="313" spans="1:11" s="233" customFormat="1" x14ac:dyDescent="0.2">
      <c r="A313" s="558"/>
      <c r="B313" s="558"/>
      <c r="C313" s="555"/>
      <c r="D313" s="557"/>
      <c r="E313" s="558"/>
      <c r="F313" s="558"/>
      <c r="G313" s="243"/>
      <c r="H313" s="232" t="s">
        <v>433</v>
      </c>
      <c r="I313" s="232" t="s">
        <v>1088</v>
      </c>
      <c r="J313" s="177" t="s">
        <v>406</v>
      </c>
      <c r="K313" s="549"/>
    </row>
    <row r="314" spans="1:11" s="233" customFormat="1" x14ac:dyDescent="0.2">
      <c r="A314" s="558"/>
      <c r="B314" s="558"/>
      <c r="C314" s="555"/>
      <c r="D314" s="557"/>
      <c r="E314" s="558"/>
      <c r="F314" s="558"/>
      <c r="G314" s="243"/>
      <c r="H314" s="232" t="s">
        <v>433</v>
      </c>
      <c r="I314" s="232" t="s">
        <v>1089</v>
      </c>
      <c r="J314" s="177" t="s">
        <v>406</v>
      </c>
      <c r="K314" s="549"/>
    </row>
    <row r="315" spans="1:11" s="233" customFormat="1" ht="15" customHeight="1" x14ac:dyDescent="0.2">
      <c r="A315" s="558"/>
      <c r="B315" s="558"/>
      <c r="C315" s="555"/>
      <c r="D315" s="557"/>
      <c r="E315" s="558"/>
      <c r="F315" s="558"/>
      <c r="G315" s="243"/>
      <c r="H315" s="232" t="s">
        <v>1090</v>
      </c>
      <c r="I315" s="232" t="s">
        <v>1091</v>
      </c>
      <c r="J315" s="177" t="s">
        <v>406</v>
      </c>
      <c r="K315" s="549"/>
    </row>
    <row r="316" spans="1:11" s="233" customFormat="1" ht="15" customHeight="1" x14ac:dyDescent="0.2">
      <c r="A316" s="558"/>
      <c r="B316" s="558"/>
      <c r="C316" s="555"/>
      <c r="D316" s="557"/>
      <c r="E316" s="558"/>
      <c r="F316" s="558"/>
      <c r="G316" s="243"/>
      <c r="H316" s="232" t="s">
        <v>435</v>
      </c>
      <c r="I316" s="232" t="s">
        <v>1092</v>
      </c>
      <c r="J316" s="177" t="s">
        <v>406</v>
      </c>
      <c r="K316" s="549"/>
    </row>
    <row r="317" spans="1:11" s="233" customFormat="1" ht="15" customHeight="1" x14ac:dyDescent="0.2">
      <c r="A317" s="558"/>
      <c r="B317" s="558"/>
      <c r="C317" s="555"/>
      <c r="D317" s="557"/>
      <c r="E317" s="558"/>
      <c r="F317" s="558"/>
      <c r="G317" s="243"/>
      <c r="H317" s="232" t="s">
        <v>436</v>
      </c>
      <c r="I317" s="232" t="s">
        <v>1093</v>
      </c>
      <c r="J317" s="177">
        <v>2004</v>
      </c>
      <c r="K317" s="549"/>
    </row>
    <row r="318" spans="1:11" s="233" customFormat="1" ht="15" customHeight="1" x14ac:dyDescent="0.2">
      <c r="A318" s="558"/>
      <c r="B318" s="558"/>
      <c r="C318" s="555"/>
      <c r="D318" s="557"/>
      <c r="E318" s="558"/>
      <c r="F318" s="558"/>
      <c r="G318" s="243"/>
      <c r="H318" s="232" t="s">
        <v>437</v>
      </c>
      <c r="I318" s="232" t="s">
        <v>1094</v>
      </c>
      <c r="J318" s="177">
        <v>2005</v>
      </c>
      <c r="K318" s="549"/>
    </row>
    <row r="319" spans="1:11" s="233" customFormat="1" ht="15" customHeight="1" x14ac:dyDescent="0.2">
      <c r="A319" s="558"/>
      <c r="B319" s="558"/>
      <c r="C319" s="555"/>
      <c r="D319" s="557"/>
      <c r="E319" s="558"/>
      <c r="F319" s="558"/>
      <c r="G319" s="243"/>
      <c r="H319" s="232" t="s">
        <v>438</v>
      </c>
      <c r="I319" s="232" t="s">
        <v>1095</v>
      </c>
      <c r="J319" s="177">
        <v>2006</v>
      </c>
      <c r="K319" s="549"/>
    </row>
    <row r="320" spans="1:11" s="233" customFormat="1" ht="15" customHeight="1" x14ac:dyDescent="0.2">
      <c r="A320" s="558"/>
      <c r="B320" s="558"/>
      <c r="C320" s="555"/>
      <c r="D320" s="557"/>
      <c r="E320" s="558"/>
      <c r="F320" s="558"/>
      <c r="G320" s="243"/>
      <c r="H320" s="232" t="s">
        <v>439</v>
      </c>
      <c r="I320" s="232" t="s">
        <v>1096</v>
      </c>
      <c r="J320" s="177">
        <v>2006</v>
      </c>
      <c r="K320" s="549"/>
    </row>
    <row r="321" spans="1:11" s="233" customFormat="1" ht="15" customHeight="1" x14ac:dyDescent="0.2">
      <c r="A321" s="558"/>
      <c r="B321" s="558"/>
      <c r="C321" s="555"/>
      <c r="D321" s="557"/>
      <c r="E321" s="558"/>
      <c r="F321" s="558"/>
      <c r="G321" s="243"/>
      <c r="H321" s="232" t="s">
        <v>440</v>
      </c>
      <c r="I321" s="232" t="s">
        <v>1097</v>
      </c>
      <c r="J321" s="177">
        <v>2006</v>
      </c>
      <c r="K321" s="549"/>
    </row>
    <row r="322" spans="1:11" s="233" customFormat="1" ht="15" customHeight="1" x14ac:dyDescent="0.2">
      <c r="A322" s="558"/>
      <c r="B322" s="558"/>
      <c r="C322" s="555"/>
      <c r="D322" s="557"/>
      <c r="E322" s="558"/>
      <c r="F322" s="558"/>
      <c r="G322" s="243"/>
      <c r="H322" s="232" t="s">
        <v>441</v>
      </c>
      <c r="I322" s="232" t="s">
        <v>1098</v>
      </c>
      <c r="J322" s="177">
        <v>2006</v>
      </c>
      <c r="K322" s="549"/>
    </row>
    <row r="323" spans="1:11" s="233" customFormat="1" ht="15" customHeight="1" x14ac:dyDescent="0.2">
      <c r="A323" s="558"/>
      <c r="B323" s="558"/>
      <c r="C323" s="555"/>
      <c r="D323" s="557"/>
      <c r="E323" s="558"/>
      <c r="F323" s="558"/>
      <c r="G323" s="243"/>
      <c r="H323" s="232" t="s">
        <v>442</v>
      </c>
      <c r="I323" s="232" t="s">
        <v>1099</v>
      </c>
      <c r="J323" s="177">
        <v>2006</v>
      </c>
      <c r="K323" s="549"/>
    </row>
    <row r="324" spans="1:11" s="233" customFormat="1" ht="15" customHeight="1" x14ac:dyDescent="0.2">
      <c r="A324" s="558"/>
      <c r="B324" s="558"/>
      <c r="C324" s="555"/>
      <c r="D324" s="557"/>
      <c r="E324" s="558"/>
      <c r="F324" s="558"/>
      <c r="G324" s="243"/>
      <c r="H324" s="232" t="s">
        <v>443</v>
      </c>
      <c r="I324" s="232" t="s">
        <v>444</v>
      </c>
      <c r="J324" s="177"/>
      <c r="K324" s="549"/>
    </row>
    <row r="325" spans="1:11" s="233" customFormat="1" ht="15" customHeight="1" x14ac:dyDescent="0.2">
      <c r="A325" s="558"/>
      <c r="B325" s="558"/>
      <c r="C325" s="555"/>
      <c r="D325" s="557"/>
      <c r="E325" s="558"/>
      <c r="F325" s="558"/>
      <c r="G325" s="243"/>
      <c r="H325" s="232" t="s">
        <v>445</v>
      </c>
      <c r="I325" s="232" t="s">
        <v>446</v>
      </c>
      <c r="J325" s="177"/>
      <c r="K325" s="549"/>
    </row>
    <row r="326" spans="1:11" s="233" customFormat="1" ht="15" customHeight="1" x14ac:dyDescent="0.2">
      <c r="A326" s="558"/>
      <c r="B326" s="558"/>
      <c r="C326" s="555"/>
      <c r="D326" s="557"/>
      <c r="E326" s="558"/>
      <c r="F326" s="558"/>
      <c r="G326" s="243"/>
      <c r="H326" s="232" t="s">
        <v>447</v>
      </c>
      <c r="I326" s="232" t="s">
        <v>448</v>
      </c>
      <c r="J326" s="177"/>
      <c r="K326" s="549"/>
    </row>
    <row r="327" spans="1:11" s="233" customFormat="1" ht="15" customHeight="1" x14ac:dyDescent="0.2">
      <c r="A327" s="558"/>
      <c r="B327" s="558"/>
      <c r="C327" s="555"/>
      <c r="D327" s="557"/>
      <c r="E327" s="558"/>
      <c r="F327" s="558"/>
      <c r="G327" s="243"/>
      <c r="H327" s="232" t="s">
        <v>449</v>
      </c>
      <c r="I327" s="232" t="s">
        <v>450</v>
      </c>
      <c r="J327" s="177"/>
      <c r="K327" s="549"/>
    </row>
    <row r="328" spans="1:11" s="233" customFormat="1" ht="15" customHeight="1" x14ac:dyDescent="0.2">
      <c r="A328" s="558"/>
      <c r="B328" s="558"/>
      <c r="C328" s="555"/>
      <c r="D328" s="557"/>
      <c r="E328" s="558"/>
      <c r="F328" s="558"/>
      <c r="G328" s="243"/>
      <c r="H328" s="232" t="s">
        <v>449</v>
      </c>
      <c r="I328" s="232" t="s">
        <v>451</v>
      </c>
      <c r="J328" s="177"/>
      <c r="K328" s="549"/>
    </row>
    <row r="329" spans="1:11" s="233" customFormat="1" x14ac:dyDescent="0.2">
      <c r="A329" s="558"/>
      <c r="B329" s="558"/>
      <c r="C329" s="555"/>
      <c r="D329" s="557"/>
      <c r="E329" s="558"/>
      <c r="F329" s="558"/>
      <c r="G329" s="243"/>
      <c r="H329" s="232" t="s">
        <v>449</v>
      </c>
      <c r="I329" s="232" t="s">
        <v>452</v>
      </c>
      <c r="J329" s="177"/>
      <c r="K329" s="549"/>
    </row>
    <row r="330" spans="1:11" s="233" customFormat="1" x14ac:dyDescent="0.2">
      <c r="A330" s="558"/>
      <c r="B330" s="558"/>
      <c r="C330" s="555"/>
      <c r="D330" s="557"/>
      <c r="E330" s="558"/>
      <c r="F330" s="558"/>
      <c r="G330" s="243"/>
      <c r="H330" s="232" t="s">
        <v>449</v>
      </c>
      <c r="I330" s="232" t="s">
        <v>453</v>
      </c>
      <c r="J330" s="177"/>
      <c r="K330" s="549"/>
    </row>
    <row r="331" spans="1:11" s="233" customFormat="1" x14ac:dyDescent="0.2">
      <c r="A331" s="558"/>
      <c r="B331" s="558"/>
      <c r="C331" s="555"/>
      <c r="D331" s="557"/>
      <c r="E331" s="558"/>
      <c r="F331" s="558"/>
      <c r="G331" s="243"/>
      <c r="H331" s="232" t="s">
        <v>449</v>
      </c>
      <c r="I331" s="232" t="s">
        <v>454</v>
      </c>
      <c r="J331" s="177"/>
      <c r="K331" s="549"/>
    </row>
    <row r="332" spans="1:11" s="233" customFormat="1" ht="15" customHeight="1" x14ac:dyDescent="0.2">
      <c r="A332" s="558"/>
      <c r="B332" s="558"/>
      <c r="C332" s="555"/>
      <c r="D332" s="557"/>
      <c r="E332" s="558"/>
      <c r="F332" s="558"/>
      <c r="G332" s="243"/>
      <c r="H332" s="232" t="s">
        <v>449</v>
      </c>
      <c r="I332" s="232" t="s">
        <v>455</v>
      </c>
      <c r="J332" s="177"/>
      <c r="K332" s="549"/>
    </row>
    <row r="333" spans="1:11" s="233" customFormat="1" ht="15" customHeight="1" x14ac:dyDescent="0.2">
      <c r="A333" s="558"/>
      <c r="B333" s="558"/>
      <c r="C333" s="555"/>
      <c r="D333" s="557"/>
      <c r="E333" s="558"/>
      <c r="F333" s="558"/>
      <c r="G333" s="243"/>
      <c r="H333" s="232" t="s">
        <v>449</v>
      </c>
      <c r="I333" s="232" t="s">
        <v>456</v>
      </c>
      <c r="J333" s="177"/>
      <c r="K333" s="549"/>
    </row>
    <row r="334" spans="1:11" s="233" customFormat="1" ht="15" customHeight="1" x14ac:dyDescent="0.2">
      <c r="A334" s="558"/>
      <c r="B334" s="558"/>
      <c r="C334" s="555"/>
      <c r="D334" s="557"/>
      <c r="E334" s="558"/>
      <c r="F334" s="558"/>
      <c r="G334" s="243"/>
      <c r="H334" s="232" t="s">
        <v>449</v>
      </c>
      <c r="I334" s="232" t="s">
        <v>457</v>
      </c>
      <c r="J334" s="177"/>
      <c r="K334" s="549"/>
    </row>
    <row r="335" spans="1:11" s="233" customFormat="1" ht="15" customHeight="1" x14ac:dyDescent="0.2">
      <c r="A335" s="558"/>
      <c r="B335" s="558"/>
      <c r="C335" s="555"/>
      <c r="D335" s="557"/>
      <c r="E335" s="558"/>
      <c r="F335" s="558"/>
      <c r="G335" s="243"/>
      <c r="H335" s="232" t="s">
        <v>458</v>
      </c>
      <c r="I335" s="232" t="s">
        <v>459</v>
      </c>
      <c r="J335" s="177"/>
      <c r="K335" s="549"/>
    </row>
    <row r="336" spans="1:11" s="233" customFormat="1" ht="15" customHeight="1" x14ac:dyDescent="0.2">
      <c r="A336" s="558"/>
      <c r="B336" s="558"/>
      <c r="C336" s="555"/>
      <c r="D336" s="557"/>
      <c r="E336" s="558"/>
      <c r="F336" s="558"/>
      <c r="G336" s="243"/>
      <c r="H336" s="232" t="s">
        <v>458</v>
      </c>
      <c r="I336" s="232" t="s">
        <v>460</v>
      </c>
      <c r="J336" s="177"/>
      <c r="K336" s="549"/>
    </row>
    <row r="337" spans="1:11" s="233" customFormat="1" ht="15" customHeight="1" x14ac:dyDescent="0.2">
      <c r="A337" s="558"/>
      <c r="B337" s="558"/>
      <c r="C337" s="555"/>
      <c r="D337" s="557"/>
      <c r="E337" s="558"/>
      <c r="F337" s="558"/>
      <c r="G337" s="243"/>
      <c r="H337" s="232" t="s">
        <v>458</v>
      </c>
      <c r="I337" s="232" t="s">
        <v>461</v>
      </c>
      <c r="J337" s="177"/>
      <c r="K337" s="549"/>
    </row>
    <row r="338" spans="1:11" s="233" customFormat="1" ht="15" customHeight="1" x14ac:dyDescent="0.2">
      <c r="A338" s="558"/>
      <c r="B338" s="558"/>
      <c r="C338" s="555"/>
      <c r="D338" s="557"/>
      <c r="E338" s="558"/>
      <c r="F338" s="558"/>
      <c r="G338" s="243"/>
      <c r="H338" s="232" t="s">
        <v>462</v>
      </c>
      <c r="I338" s="232" t="s">
        <v>463</v>
      </c>
      <c r="J338" s="177"/>
      <c r="K338" s="549"/>
    </row>
    <row r="339" spans="1:11" s="233" customFormat="1" ht="15" customHeight="1" x14ac:dyDescent="0.2">
      <c r="A339" s="558"/>
      <c r="B339" s="558"/>
      <c r="C339" s="555"/>
      <c r="D339" s="557"/>
      <c r="E339" s="558"/>
      <c r="F339" s="558"/>
      <c r="G339" s="243"/>
      <c r="H339" s="232" t="s">
        <v>462</v>
      </c>
      <c r="I339" s="232" t="s">
        <v>464</v>
      </c>
      <c r="J339" s="177"/>
      <c r="K339" s="549"/>
    </row>
    <row r="340" spans="1:11" s="233" customFormat="1" ht="15" customHeight="1" x14ac:dyDescent="0.2">
      <c r="A340" s="558"/>
      <c r="B340" s="558"/>
      <c r="C340" s="555"/>
      <c r="D340" s="557"/>
      <c r="E340" s="558"/>
      <c r="F340" s="558"/>
      <c r="G340" s="243"/>
      <c r="H340" s="232" t="s">
        <v>462</v>
      </c>
      <c r="I340" s="232" t="s">
        <v>465</v>
      </c>
      <c r="J340" s="177"/>
      <c r="K340" s="549"/>
    </row>
    <row r="341" spans="1:11" s="233" customFormat="1" ht="15" customHeight="1" x14ac:dyDescent="0.2">
      <c r="A341" s="558"/>
      <c r="B341" s="558"/>
      <c r="C341" s="555"/>
      <c r="D341" s="557"/>
      <c r="E341" s="558"/>
      <c r="F341" s="558"/>
      <c r="G341" s="243"/>
      <c r="H341" s="232" t="s">
        <v>466</v>
      </c>
      <c r="I341" s="232" t="s">
        <v>467</v>
      </c>
      <c r="J341" s="177"/>
      <c r="K341" s="549"/>
    </row>
    <row r="342" spans="1:11" s="233" customFormat="1" ht="15" customHeight="1" x14ac:dyDescent="0.2">
      <c r="A342" s="558"/>
      <c r="B342" s="558"/>
      <c r="C342" s="555"/>
      <c r="D342" s="557"/>
      <c r="E342" s="558"/>
      <c r="F342" s="558"/>
      <c r="G342" s="243"/>
      <c r="H342" s="232" t="s">
        <v>466</v>
      </c>
      <c r="I342" s="232" t="s">
        <v>468</v>
      </c>
      <c r="J342" s="177"/>
      <c r="K342" s="549"/>
    </row>
    <row r="343" spans="1:11" s="233" customFormat="1" ht="15" customHeight="1" x14ac:dyDescent="0.2">
      <c r="A343" s="558"/>
      <c r="B343" s="558"/>
      <c r="C343" s="555"/>
      <c r="D343" s="557"/>
      <c r="E343" s="558"/>
      <c r="F343" s="558"/>
      <c r="G343" s="243"/>
      <c r="H343" s="232" t="s">
        <v>469</v>
      </c>
      <c r="I343" s="232" t="s">
        <v>470</v>
      </c>
      <c r="J343" s="177"/>
      <c r="K343" s="549"/>
    </row>
    <row r="344" spans="1:11" s="233" customFormat="1" ht="15" customHeight="1" x14ac:dyDescent="0.2">
      <c r="A344" s="558"/>
      <c r="B344" s="558"/>
      <c r="C344" s="555"/>
      <c r="D344" s="557"/>
      <c r="E344" s="558"/>
      <c r="F344" s="558"/>
      <c r="G344" s="243"/>
      <c r="H344" s="232" t="s">
        <v>471</v>
      </c>
      <c r="I344" s="232" t="s">
        <v>472</v>
      </c>
      <c r="J344" s="177"/>
      <c r="K344" s="549"/>
    </row>
    <row r="345" spans="1:11" s="233" customFormat="1" x14ac:dyDescent="0.2">
      <c r="A345" s="558"/>
      <c r="B345" s="558"/>
      <c r="C345" s="555"/>
      <c r="D345" s="557"/>
      <c r="E345" s="558"/>
      <c r="F345" s="558"/>
      <c r="G345" s="243"/>
      <c r="H345" s="232" t="s">
        <v>471</v>
      </c>
      <c r="I345" s="232" t="s">
        <v>473</v>
      </c>
      <c r="J345" s="177"/>
      <c r="K345" s="549"/>
    </row>
    <row r="346" spans="1:11" s="233" customFormat="1" ht="15" customHeight="1" x14ac:dyDescent="0.2">
      <c r="A346" s="558"/>
      <c r="B346" s="558"/>
      <c r="C346" s="555"/>
      <c r="D346" s="557"/>
      <c r="E346" s="558"/>
      <c r="F346" s="558"/>
      <c r="G346" s="243"/>
      <c r="H346" s="232" t="s">
        <v>471</v>
      </c>
      <c r="I346" s="232" t="s">
        <v>474</v>
      </c>
      <c r="J346" s="177"/>
      <c r="K346" s="549"/>
    </row>
    <row r="347" spans="1:11" s="233" customFormat="1" ht="15" customHeight="1" x14ac:dyDescent="0.2">
      <c r="A347" s="558"/>
      <c r="B347" s="558"/>
      <c r="C347" s="555"/>
      <c r="D347" s="557"/>
      <c r="E347" s="558"/>
      <c r="F347" s="558"/>
      <c r="G347" s="243"/>
      <c r="H347" s="232" t="s">
        <v>471</v>
      </c>
      <c r="I347" s="232" t="s">
        <v>475</v>
      </c>
      <c r="J347" s="177"/>
      <c r="K347" s="549"/>
    </row>
    <row r="348" spans="1:11" s="233" customFormat="1" x14ac:dyDescent="0.2">
      <c r="A348" s="558"/>
      <c r="B348" s="558"/>
      <c r="C348" s="555"/>
      <c r="D348" s="557"/>
      <c r="E348" s="558"/>
      <c r="F348" s="558"/>
      <c r="G348" s="243"/>
      <c r="H348" s="232" t="s">
        <v>471</v>
      </c>
      <c r="I348" s="232" t="s">
        <v>476</v>
      </c>
      <c r="J348" s="177"/>
      <c r="K348" s="549"/>
    </row>
    <row r="349" spans="1:11" s="233" customFormat="1" ht="15" customHeight="1" x14ac:dyDescent="0.2">
      <c r="A349" s="558"/>
      <c r="B349" s="558"/>
      <c r="C349" s="555"/>
      <c r="D349" s="557"/>
      <c r="E349" s="558"/>
      <c r="F349" s="558"/>
      <c r="G349" s="243"/>
      <c r="H349" s="232" t="s">
        <v>477</v>
      </c>
      <c r="I349" s="232" t="s">
        <v>478</v>
      </c>
      <c r="J349" s="177"/>
      <c r="K349" s="549"/>
    </row>
    <row r="350" spans="1:11" s="233" customFormat="1" x14ac:dyDescent="0.2">
      <c r="A350" s="558"/>
      <c r="B350" s="558"/>
      <c r="C350" s="555"/>
      <c r="D350" s="557"/>
      <c r="E350" s="558"/>
      <c r="F350" s="558"/>
      <c r="G350" s="243"/>
      <c r="H350" s="232" t="s">
        <v>477</v>
      </c>
      <c r="I350" s="232" t="s">
        <v>479</v>
      </c>
      <c r="J350" s="177"/>
      <c r="K350" s="549"/>
    </row>
    <row r="351" spans="1:11" s="233" customFormat="1" x14ac:dyDescent="0.2">
      <c r="A351" s="558"/>
      <c r="B351" s="558"/>
      <c r="C351" s="555"/>
      <c r="D351" s="557"/>
      <c r="E351" s="558"/>
      <c r="F351" s="558"/>
      <c r="G351" s="243"/>
      <c r="H351" s="232" t="s">
        <v>477</v>
      </c>
      <c r="I351" s="232" t="s">
        <v>480</v>
      </c>
      <c r="J351" s="177"/>
      <c r="K351" s="549"/>
    </row>
    <row r="352" spans="1:11" s="233" customFormat="1" x14ac:dyDescent="0.2">
      <c r="A352" s="558"/>
      <c r="B352" s="558"/>
      <c r="C352" s="555"/>
      <c r="D352" s="557"/>
      <c r="E352" s="558"/>
      <c r="F352" s="558"/>
      <c r="G352" s="243"/>
      <c r="H352" s="232" t="s">
        <v>477</v>
      </c>
      <c r="I352" s="232" t="s">
        <v>481</v>
      </c>
      <c r="J352" s="177"/>
      <c r="K352" s="549"/>
    </row>
    <row r="353" spans="1:11" s="233" customFormat="1" x14ac:dyDescent="0.2">
      <c r="A353" s="558"/>
      <c r="B353" s="558"/>
      <c r="C353" s="555"/>
      <c r="D353" s="557"/>
      <c r="E353" s="558"/>
      <c r="F353" s="558"/>
      <c r="G353" s="243"/>
      <c r="H353" s="232" t="s">
        <v>477</v>
      </c>
      <c r="I353" s="232" t="s">
        <v>482</v>
      </c>
      <c r="J353" s="177"/>
      <c r="K353" s="549"/>
    </row>
    <row r="354" spans="1:11" s="233" customFormat="1" ht="15" customHeight="1" x14ac:dyDescent="0.2">
      <c r="A354" s="558"/>
      <c r="B354" s="558"/>
      <c r="C354" s="555"/>
      <c r="D354" s="557"/>
      <c r="E354" s="558"/>
      <c r="F354" s="558"/>
      <c r="G354" s="243"/>
      <c r="H354" s="232" t="s">
        <v>477</v>
      </c>
      <c r="I354" s="232" t="s">
        <v>483</v>
      </c>
      <c r="J354" s="177"/>
      <c r="K354" s="549"/>
    </row>
    <row r="355" spans="1:11" s="233" customFormat="1" ht="15" customHeight="1" x14ac:dyDescent="0.2">
      <c r="A355" s="558"/>
      <c r="B355" s="558"/>
      <c r="C355" s="555"/>
      <c r="D355" s="557"/>
      <c r="E355" s="558"/>
      <c r="F355" s="558"/>
      <c r="G355" s="243"/>
      <c r="H355" s="232" t="s">
        <v>484</v>
      </c>
      <c r="I355" s="232" t="s">
        <v>485</v>
      </c>
      <c r="J355" s="177"/>
      <c r="K355" s="549"/>
    </row>
    <row r="356" spans="1:11" s="233" customFormat="1" ht="15" customHeight="1" x14ac:dyDescent="0.2">
      <c r="A356" s="558"/>
      <c r="B356" s="558"/>
      <c r="C356" s="555"/>
      <c r="D356" s="557"/>
      <c r="E356" s="558"/>
      <c r="F356" s="558"/>
      <c r="G356" s="243"/>
      <c r="H356" s="232" t="s">
        <v>486</v>
      </c>
      <c r="I356" s="232" t="s">
        <v>487</v>
      </c>
      <c r="J356" s="177"/>
      <c r="K356" s="549"/>
    </row>
    <row r="357" spans="1:11" s="233" customFormat="1" ht="15" customHeight="1" x14ac:dyDescent="0.2">
      <c r="A357" s="558"/>
      <c r="B357" s="558"/>
      <c r="C357" s="555"/>
      <c r="D357" s="557"/>
      <c r="E357" s="558"/>
      <c r="F357" s="558"/>
      <c r="G357" s="243"/>
      <c r="H357" s="232" t="s">
        <v>488</v>
      </c>
      <c r="I357" s="232" t="s">
        <v>489</v>
      </c>
      <c r="J357" s="177"/>
      <c r="K357" s="549"/>
    </row>
    <row r="358" spans="1:11" s="233" customFormat="1" ht="15" customHeight="1" x14ac:dyDescent="0.2">
      <c r="A358" s="558"/>
      <c r="B358" s="558"/>
      <c r="C358" s="555"/>
      <c r="D358" s="557"/>
      <c r="E358" s="558"/>
      <c r="F358" s="558"/>
      <c r="G358" s="243"/>
      <c r="H358" s="232" t="s">
        <v>490</v>
      </c>
      <c r="I358" s="232" t="s">
        <v>348</v>
      </c>
      <c r="J358" s="177"/>
      <c r="K358" s="549"/>
    </row>
    <row r="359" spans="1:11" s="233" customFormat="1" ht="15" customHeight="1" x14ac:dyDescent="0.2">
      <c r="A359" s="558"/>
      <c r="B359" s="558"/>
      <c r="C359" s="555"/>
      <c r="D359" s="557"/>
      <c r="E359" s="558"/>
      <c r="F359" s="558"/>
      <c r="G359" s="243"/>
      <c r="H359" s="232" t="s">
        <v>491</v>
      </c>
      <c r="I359" s="232" t="s">
        <v>492</v>
      </c>
      <c r="J359" s="177"/>
      <c r="K359" s="549"/>
    </row>
    <row r="360" spans="1:11" s="233" customFormat="1" ht="15" customHeight="1" x14ac:dyDescent="0.2">
      <c r="A360" s="558"/>
      <c r="B360" s="558"/>
      <c r="C360" s="555"/>
      <c r="D360" s="557"/>
      <c r="E360" s="558"/>
      <c r="F360" s="558"/>
      <c r="G360" s="243"/>
      <c r="H360" s="232" t="s">
        <v>493</v>
      </c>
      <c r="I360" s="232" t="s">
        <v>494</v>
      </c>
      <c r="J360" s="177"/>
      <c r="K360" s="549"/>
    </row>
    <row r="361" spans="1:11" s="233" customFormat="1" ht="15" customHeight="1" x14ac:dyDescent="0.2">
      <c r="A361" s="558"/>
      <c r="B361" s="558"/>
      <c r="C361" s="555"/>
      <c r="D361" s="557"/>
      <c r="E361" s="558"/>
      <c r="F361" s="558"/>
      <c r="G361" s="243"/>
      <c r="H361" s="232" t="s">
        <v>495</v>
      </c>
      <c r="I361" s="232" t="s">
        <v>1100</v>
      </c>
      <c r="J361" s="177">
        <v>2007</v>
      </c>
      <c r="K361" s="549"/>
    </row>
    <row r="362" spans="1:11" s="233" customFormat="1" ht="15" customHeight="1" x14ac:dyDescent="0.2">
      <c r="A362" s="558"/>
      <c r="B362" s="558"/>
      <c r="C362" s="555"/>
      <c r="D362" s="557"/>
      <c r="E362" s="558"/>
      <c r="F362" s="558"/>
      <c r="G362" s="243"/>
      <c r="H362" s="232" t="s">
        <v>496</v>
      </c>
      <c r="I362" s="232" t="s">
        <v>1101</v>
      </c>
      <c r="J362" s="177">
        <v>2008</v>
      </c>
      <c r="K362" s="549"/>
    </row>
    <row r="363" spans="1:11" s="233" customFormat="1" ht="15" customHeight="1" x14ac:dyDescent="0.2">
      <c r="A363" s="558"/>
      <c r="B363" s="558"/>
      <c r="C363" s="555"/>
      <c r="D363" s="557"/>
      <c r="E363" s="558"/>
      <c r="F363" s="558"/>
      <c r="G363" s="243"/>
      <c r="H363" s="232" t="s">
        <v>497</v>
      </c>
      <c r="I363" s="232" t="s">
        <v>1102</v>
      </c>
      <c r="J363" s="177">
        <v>2008</v>
      </c>
      <c r="K363" s="549"/>
    </row>
    <row r="364" spans="1:11" s="233" customFormat="1" ht="15" customHeight="1" x14ac:dyDescent="0.2">
      <c r="A364" s="558"/>
      <c r="B364" s="558"/>
      <c r="C364" s="555"/>
      <c r="D364" s="557"/>
      <c r="E364" s="558"/>
      <c r="F364" s="558"/>
      <c r="G364" s="243"/>
      <c r="H364" s="232" t="s">
        <v>497</v>
      </c>
      <c r="I364" s="232" t="s">
        <v>1103</v>
      </c>
      <c r="J364" s="177">
        <v>2008</v>
      </c>
      <c r="K364" s="549"/>
    </row>
    <row r="365" spans="1:11" s="233" customFormat="1" ht="15" customHeight="1" x14ac:dyDescent="0.2">
      <c r="A365" s="558"/>
      <c r="B365" s="558"/>
      <c r="C365" s="555"/>
      <c r="D365" s="557"/>
      <c r="E365" s="558"/>
      <c r="F365" s="558"/>
      <c r="G365" s="243"/>
      <c r="H365" s="232" t="s">
        <v>497</v>
      </c>
      <c r="I365" s="232" t="s">
        <v>1104</v>
      </c>
      <c r="J365" s="177">
        <v>2008</v>
      </c>
      <c r="K365" s="549"/>
    </row>
    <row r="366" spans="1:11" s="233" customFormat="1" ht="15" customHeight="1" x14ac:dyDescent="0.2">
      <c r="A366" s="558"/>
      <c r="B366" s="558"/>
      <c r="C366" s="555"/>
      <c r="D366" s="557"/>
      <c r="E366" s="558"/>
      <c r="F366" s="558"/>
      <c r="G366" s="243"/>
      <c r="H366" s="232" t="s">
        <v>498</v>
      </c>
      <c r="I366" s="232" t="s">
        <v>1105</v>
      </c>
      <c r="J366" s="177">
        <v>2008</v>
      </c>
      <c r="K366" s="549"/>
    </row>
    <row r="367" spans="1:11" s="233" customFormat="1" ht="15" customHeight="1" x14ac:dyDescent="0.2">
      <c r="A367" s="558"/>
      <c r="B367" s="558"/>
      <c r="C367" s="555"/>
      <c r="D367" s="557"/>
      <c r="E367" s="558"/>
      <c r="F367" s="558"/>
      <c r="G367" s="243"/>
      <c r="H367" s="232" t="s">
        <v>498</v>
      </c>
      <c r="I367" s="232" t="s">
        <v>1106</v>
      </c>
      <c r="J367" s="177">
        <v>2008</v>
      </c>
      <c r="K367" s="549"/>
    </row>
    <row r="368" spans="1:11" s="233" customFormat="1" ht="15" customHeight="1" x14ac:dyDescent="0.2">
      <c r="A368" s="558"/>
      <c r="B368" s="558"/>
      <c r="C368" s="555"/>
      <c r="D368" s="557"/>
      <c r="E368" s="558"/>
      <c r="F368" s="558"/>
      <c r="G368" s="243"/>
      <c r="H368" s="232" t="s">
        <v>498</v>
      </c>
      <c r="I368" s="232" t="s">
        <v>1107</v>
      </c>
      <c r="J368" s="177">
        <v>2008</v>
      </c>
      <c r="K368" s="549"/>
    </row>
    <row r="369" spans="1:11" s="233" customFormat="1" ht="15" customHeight="1" x14ac:dyDescent="0.2">
      <c r="A369" s="558"/>
      <c r="B369" s="558"/>
      <c r="C369" s="555"/>
      <c r="D369" s="557"/>
      <c r="E369" s="558"/>
      <c r="F369" s="558"/>
      <c r="G369" s="243"/>
      <c r="H369" s="232" t="s">
        <v>498</v>
      </c>
      <c r="I369" s="232" t="s">
        <v>1108</v>
      </c>
      <c r="J369" s="177">
        <v>2008</v>
      </c>
      <c r="K369" s="549"/>
    </row>
    <row r="370" spans="1:11" s="233" customFormat="1" ht="15" customHeight="1" x14ac:dyDescent="0.2">
      <c r="A370" s="558"/>
      <c r="B370" s="558"/>
      <c r="C370" s="555"/>
      <c r="D370" s="557"/>
      <c r="E370" s="558"/>
      <c r="F370" s="558"/>
      <c r="G370" s="243"/>
      <c r="H370" s="232" t="s">
        <v>498</v>
      </c>
      <c r="I370" s="232" t="s">
        <v>1109</v>
      </c>
      <c r="J370" s="177">
        <v>2008</v>
      </c>
      <c r="K370" s="549"/>
    </row>
    <row r="371" spans="1:11" s="233" customFormat="1" ht="15" customHeight="1" x14ac:dyDescent="0.2">
      <c r="A371" s="558"/>
      <c r="B371" s="558"/>
      <c r="C371" s="555"/>
      <c r="D371" s="557"/>
      <c r="E371" s="558"/>
      <c r="F371" s="558"/>
      <c r="G371" s="243"/>
      <c r="H371" s="232" t="s">
        <v>498</v>
      </c>
      <c r="I371" s="232" t="s">
        <v>1110</v>
      </c>
      <c r="J371" s="177">
        <v>2008</v>
      </c>
      <c r="K371" s="549"/>
    </row>
    <row r="372" spans="1:11" s="233" customFormat="1" ht="15" customHeight="1" x14ac:dyDescent="0.2">
      <c r="A372" s="558"/>
      <c r="B372" s="558"/>
      <c r="C372" s="555"/>
      <c r="D372" s="557"/>
      <c r="E372" s="558"/>
      <c r="F372" s="558"/>
      <c r="G372" s="243"/>
      <c r="H372" s="232" t="s">
        <v>499</v>
      </c>
      <c r="I372" s="232" t="s">
        <v>1111</v>
      </c>
      <c r="J372" s="177">
        <v>2008</v>
      </c>
      <c r="K372" s="549"/>
    </row>
    <row r="373" spans="1:11" s="233" customFormat="1" ht="15" customHeight="1" x14ac:dyDescent="0.2">
      <c r="A373" s="558"/>
      <c r="B373" s="558"/>
      <c r="C373" s="555"/>
      <c r="D373" s="557"/>
      <c r="E373" s="558"/>
      <c r="F373" s="558"/>
      <c r="G373" s="243"/>
      <c r="H373" s="232" t="s">
        <v>499</v>
      </c>
      <c r="I373" s="232" t="s">
        <v>1112</v>
      </c>
      <c r="J373" s="177">
        <v>2008</v>
      </c>
      <c r="K373" s="549"/>
    </row>
    <row r="374" spans="1:11" s="233" customFormat="1" ht="15" customHeight="1" x14ac:dyDescent="0.2">
      <c r="A374" s="558"/>
      <c r="B374" s="558"/>
      <c r="C374" s="555"/>
      <c r="D374" s="557"/>
      <c r="E374" s="558"/>
      <c r="F374" s="558"/>
      <c r="G374" s="243"/>
      <c r="H374" s="232" t="s">
        <v>499</v>
      </c>
      <c r="I374" s="232" t="s">
        <v>1113</v>
      </c>
      <c r="J374" s="177">
        <v>2008</v>
      </c>
      <c r="K374" s="549"/>
    </row>
    <row r="375" spans="1:11" s="233" customFormat="1" ht="15" customHeight="1" x14ac:dyDescent="0.2">
      <c r="A375" s="558"/>
      <c r="B375" s="558"/>
      <c r="C375" s="555"/>
      <c r="D375" s="557"/>
      <c r="E375" s="558"/>
      <c r="F375" s="558"/>
      <c r="G375" s="243"/>
      <c r="H375" s="232" t="s">
        <v>500</v>
      </c>
      <c r="I375" s="232" t="s">
        <v>1114</v>
      </c>
      <c r="J375" s="177">
        <v>2008</v>
      </c>
      <c r="K375" s="549"/>
    </row>
    <row r="376" spans="1:11" s="233" customFormat="1" ht="15" customHeight="1" x14ac:dyDescent="0.2">
      <c r="A376" s="558"/>
      <c r="B376" s="558"/>
      <c r="C376" s="555"/>
      <c r="D376" s="557"/>
      <c r="E376" s="558"/>
      <c r="F376" s="558"/>
      <c r="G376" s="243"/>
      <c r="H376" s="232" t="s">
        <v>501</v>
      </c>
      <c r="I376" s="232" t="s">
        <v>1115</v>
      </c>
      <c r="J376" s="177">
        <v>2008</v>
      </c>
      <c r="K376" s="549"/>
    </row>
    <row r="377" spans="1:11" s="233" customFormat="1" ht="15" customHeight="1" x14ac:dyDescent="0.2">
      <c r="A377" s="558"/>
      <c r="B377" s="558"/>
      <c r="C377" s="555"/>
      <c r="D377" s="557"/>
      <c r="E377" s="558"/>
      <c r="F377" s="558"/>
      <c r="G377" s="243"/>
      <c r="H377" s="232" t="s">
        <v>501</v>
      </c>
      <c r="I377" s="232" t="s">
        <v>1116</v>
      </c>
      <c r="J377" s="177">
        <v>2008</v>
      </c>
      <c r="K377" s="549"/>
    </row>
    <row r="378" spans="1:11" s="233" customFormat="1" ht="15" customHeight="1" x14ac:dyDescent="0.2">
      <c r="A378" s="558"/>
      <c r="B378" s="558"/>
      <c r="C378" s="555"/>
      <c r="D378" s="557"/>
      <c r="E378" s="558"/>
      <c r="F378" s="558"/>
      <c r="G378" s="243"/>
      <c r="H378" s="232" t="s">
        <v>501</v>
      </c>
      <c r="I378" s="232" t="s">
        <v>1117</v>
      </c>
      <c r="J378" s="177">
        <v>2008</v>
      </c>
      <c r="K378" s="549"/>
    </row>
    <row r="379" spans="1:11" s="233" customFormat="1" x14ac:dyDescent="0.2">
      <c r="A379" s="558"/>
      <c r="B379" s="558"/>
      <c r="C379" s="555"/>
      <c r="D379" s="557"/>
      <c r="E379" s="558"/>
      <c r="F379" s="558"/>
      <c r="G379" s="243"/>
      <c r="H379" s="232" t="s">
        <v>501</v>
      </c>
      <c r="I379" s="232" t="s">
        <v>1118</v>
      </c>
      <c r="J379" s="177">
        <v>2008</v>
      </c>
      <c r="K379" s="549"/>
    </row>
    <row r="380" spans="1:11" s="233" customFormat="1" x14ac:dyDescent="0.2">
      <c r="A380" s="558"/>
      <c r="B380" s="558"/>
      <c r="C380" s="555"/>
      <c r="D380" s="557"/>
      <c r="E380" s="558"/>
      <c r="F380" s="558"/>
      <c r="G380" s="243"/>
      <c r="H380" s="232" t="s">
        <v>501</v>
      </c>
      <c r="I380" s="232" t="s">
        <v>1119</v>
      </c>
      <c r="J380" s="177">
        <v>2008</v>
      </c>
      <c r="K380" s="549"/>
    </row>
    <row r="381" spans="1:11" s="233" customFormat="1" x14ac:dyDescent="0.2">
      <c r="A381" s="558"/>
      <c r="B381" s="558"/>
      <c r="C381" s="555"/>
      <c r="D381" s="557"/>
      <c r="E381" s="558"/>
      <c r="F381" s="558"/>
      <c r="G381" s="243"/>
      <c r="H381" s="232" t="s">
        <v>501</v>
      </c>
      <c r="I381" s="232" t="s">
        <v>1120</v>
      </c>
      <c r="J381" s="177">
        <v>2008</v>
      </c>
      <c r="K381" s="549"/>
    </row>
    <row r="382" spans="1:11" s="233" customFormat="1" x14ac:dyDescent="0.2">
      <c r="A382" s="558"/>
      <c r="B382" s="558"/>
      <c r="C382" s="555"/>
      <c r="D382" s="557"/>
      <c r="E382" s="558"/>
      <c r="F382" s="558"/>
      <c r="G382" s="243"/>
      <c r="H382" s="232" t="s">
        <v>501</v>
      </c>
      <c r="I382" s="232" t="s">
        <v>1121</v>
      </c>
      <c r="J382" s="177">
        <v>2008</v>
      </c>
      <c r="K382" s="549"/>
    </row>
    <row r="383" spans="1:11" s="233" customFormat="1" x14ac:dyDescent="0.2">
      <c r="A383" s="558"/>
      <c r="B383" s="558"/>
      <c r="C383" s="555"/>
      <c r="D383" s="557"/>
      <c r="E383" s="558"/>
      <c r="F383" s="558"/>
      <c r="G383" s="243"/>
      <c r="H383" s="232" t="s">
        <v>501</v>
      </c>
      <c r="I383" s="232" t="s">
        <v>1122</v>
      </c>
      <c r="J383" s="177">
        <v>2008</v>
      </c>
      <c r="K383" s="549"/>
    </row>
    <row r="384" spans="1:11" s="233" customFormat="1" x14ac:dyDescent="0.2">
      <c r="A384" s="558"/>
      <c r="B384" s="558"/>
      <c r="C384" s="555"/>
      <c r="D384" s="557"/>
      <c r="E384" s="558"/>
      <c r="F384" s="558"/>
      <c r="G384" s="243"/>
      <c r="H384" s="232" t="s">
        <v>501</v>
      </c>
      <c r="I384" s="232" t="s">
        <v>1123</v>
      </c>
      <c r="J384" s="177">
        <v>2008</v>
      </c>
      <c r="K384" s="549"/>
    </row>
    <row r="385" spans="1:11" s="233" customFormat="1" x14ac:dyDescent="0.2">
      <c r="A385" s="558"/>
      <c r="B385" s="558"/>
      <c r="C385" s="555"/>
      <c r="D385" s="557"/>
      <c r="E385" s="558"/>
      <c r="F385" s="558"/>
      <c r="G385" s="243"/>
      <c r="H385" s="232" t="s">
        <v>501</v>
      </c>
      <c r="I385" s="232" t="s">
        <v>1124</v>
      </c>
      <c r="J385" s="177">
        <v>2008</v>
      </c>
      <c r="K385" s="549"/>
    </row>
    <row r="386" spans="1:11" s="233" customFormat="1" x14ac:dyDescent="0.2">
      <c r="A386" s="558"/>
      <c r="B386" s="558"/>
      <c r="C386" s="555"/>
      <c r="D386" s="557"/>
      <c r="E386" s="558"/>
      <c r="F386" s="558"/>
      <c r="G386" s="243"/>
      <c r="H386" s="232" t="s">
        <v>501</v>
      </c>
      <c r="I386" s="232" t="s">
        <v>1125</v>
      </c>
      <c r="J386" s="177">
        <v>2008</v>
      </c>
      <c r="K386" s="549"/>
    </row>
    <row r="387" spans="1:11" s="233" customFormat="1" x14ac:dyDescent="0.2">
      <c r="A387" s="558"/>
      <c r="B387" s="558"/>
      <c r="C387" s="555"/>
      <c r="D387" s="557"/>
      <c r="E387" s="558"/>
      <c r="F387" s="558"/>
      <c r="G387" s="243"/>
      <c r="H387" s="232" t="s">
        <v>501</v>
      </c>
      <c r="I387" s="232" t="s">
        <v>1126</v>
      </c>
      <c r="J387" s="177">
        <v>2008</v>
      </c>
      <c r="K387" s="549"/>
    </row>
    <row r="388" spans="1:11" s="233" customFormat="1" x14ac:dyDescent="0.2">
      <c r="A388" s="558"/>
      <c r="B388" s="558"/>
      <c r="C388" s="555"/>
      <c r="D388" s="557"/>
      <c r="E388" s="558"/>
      <c r="F388" s="558"/>
      <c r="G388" s="243"/>
      <c r="H388" s="232" t="s">
        <v>502</v>
      </c>
      <c r="I388" s="232" t="s">
        <v>1127</v>
      </c>
      <c r="J388" s="177">
        <v>2009</v>
      </c>
      <c r="K388" s="549"/>
    </row>
    <row r="389" spans="1:11" s="233" customFormat="1" ht="15" customHeight="1" x14ac:dyDescent="0.2">
      <c r="A389" s="558"/>
      <c r="B389" s="558"/>
      <c r="C389" s="555"/>
      <c r="D389" s="557"/>
      <c r="E389" s="558"/>
      <c r="F389" s="558"/>
      <c r="G389" s="243"/>
      <c r="H389" s="232" t="s">
        <v>503</v>
      </c>
      <c r="I389" s="232" t="s">
        <v>1128</v>
      </c>
      <c r="J389" s="177">
        <v>2010</v>
      </c>
      <c r="K389" s="549"/>
    </row>
    <row r="390" spans="1:11" s="233" customFormat="1" ht="15" customHeight="1" x14ac:dyDescent="0.2">
      <c r="A390" s="558"/>
      <c r="B390" s="558"/>
      <c r="C390" s="555"/>
      <c r="D390" s="557"/>
      <c r="E390" s="558"/>
      <c r="F390" s="558"/>
      <c r="G390" s="243"/>
      <c r="H390" s="232" t="s">
        <v>504</v>
      </c>
      <c r="I390" s="232" t="s">
        <v>1129</v>
      </c>
      <c r="J390" s="177">
        <v>2010</v>
      </c>
      <c r="K390" s="549"/>
    </row>
    <row r="391" spans="1:11" s="233" customFormat="1" ht="15" customHeight="1" x14ac:dyDescent="0.2">
      <c r="A391" s="558"/>
      <c r="B391" s="558"/>
      <c r="C391" s="555"/>
      <c r="D391" s="557"/>
      <c r="E391" s="558"/>
      <c r="F391" s="558"/>
      <c r="G391" s="243"/>
      <c r="H391" s="232" t="s">
        <v>505</v>
      </c>
      <c r="I391" s="232" t="s">
        <v>1130</v>
      </c>
      <c r="J391" s="177">
        <v>2010</v>
      </c>
      <c r="K391" s="549"/>
    </row>
    <row r="392" spans="1:11" s="233" customFormat="1" ht="15" customHeight="1" x14ac:dyDescent="0.2">
      <c r="A392" s="558"/>
      <c r="B392" s="558"/>
      <c r="C392" s="555"/>
      <c r="D392" s="557"/>
      <c r="E392" s="558"/>
      <c r="F392" s="558"/>
      <c r="G392" s="243"/>
      <c r="H392" s="232" t="s">
        <v>505</v>
      </c>
      <c r="I392" s="232" t="s">
        <v>1131</v>
      </c>
      <c r="J392" s="177">
        <v>2010</v>
      </c>
      <c r="K392" s="549"/>
    </row>
    <row r="393" spans="1:11" s="233" customFormat="1" x14ac:dyDescent="0.2">
      <c r="A393" s="558"/>
      <c r="B393" s="558"/>
      <c r="C393" s="555"/>
      <c r="D393" s="557"/>
      <c r="E393" s="558"/>
      <c r="F393" s="558"/>
      <c r="G393" s="243"/>
      <c r="H393" s="232" t="s">
        <v>666</v>
      </c>
      <c r="I393" s="232" t="s">
        <v>565</v>
      </c>
      <c r="J393" s="351">
        <v>2005</v>
      </c>
      <c r="K393" s="549"/>
    </row>
    <row r="394" spans="1:11" s="233" customFormat="1" x14ac:dyDescent="0.2">
      <c r="A394" s="558"/>
      <c r="B394" s="558"/>
      <c r="C394" s="555"/>
      <c r="D394" s="557"/>
      <c r="E394" s="558"/>
      <c r="F394" s="558"/>
      <c r="G394" s="243"/>
      <c r="H394" s="232" t="s">
        <v>655</v>
      </c>
      <c r="I394" s="232" t="s">
        <v>969</v>
      </c>
      <c r="J394" s="351">
        <v>2009</v>
      </c>
      <c r="K394" s="549"/>
    </row>
    <row r="395" spans="1:11" s="233" customFormat="1" x14ac:dyDescent="0.2">
      <c r="A395" s="558"/>
      <c r="B395" s="558"/>
      <c r="C395" s="555"/>
      <c r="D395" s="557"/>
      <c r="E395" s="558"/>
      <c r="F395" s="558"/>
      <c r="G395" s="243"/>
      <c r="H395" s="232" t="s">
        <v>656</v>
      </c>
      <c r="I395" s="232" t="s">
        <v>1132</v>
      </c>
      <c r="J395" s="351">
        <v>2008</v>
      </c>
      <c r="K395" s="549"/>
    </row>
    <row r="396" spans="1:11" s="233" customFormat="1" x14ac:dyDescent="0.2">
      <c r="A396" s="558"/>
      <c r="B396" s="558"/>
      <c r="C396" s="555"/>
      <c r="D396" s="557"/>
      <c r="E396" s="558"/>
      <c r="F396" s="558"/>
      <c r="G396" s="243"/>
      <c r="H396" s="232" t="s">
        <v>648</v>
      </c>
      <c r="I396" s="232" t="s">
        <v>1133</v>
      </c>
      <c r="J396" s="351">
        <v>2011</v>
      </c>
      <c r="K396" s="549"/>
    </row>
    <row r="397" spans="1:11" s="233" customFormat="1" x14ac:dyDescent="0.2">
      <c r="A397" s="558"/>
      <c r="B397" s="558"/>
      <c r="C397" s="555"/>
      <c r="D397" s="557"/>
      <c r="E397" s="558"/>
      <c r="F397" s="558"/>
      <c r="G397" s="243"/>
      <c r="H397" s="232" t="s">
        <v>645</v>
      </c>
      <c r="I397" s="232" t="s">
        <v>1134</v>
      </c>
      <c r="J397" s="351">
        <v>2011</v>
      </c>
      <c r="K397" s="549"/>
    </row>
    <row r="398" spans="1:11" s="233" customFormat="1" x14ac:dyDescent="0.2">
      <c r="A398" s="558"/>
      <c r="B398" s="558"/>
      <c r="C398" s="555"/>
      <c r="D398" s="557"/>
      <c r="E398" s="558"/>
      <c r="F398" s="558"/>
      <c r="G398" s="243"/>
      <c r="H398" s="232" t="s">
        <v>621</v>
      </c>
      <c r="I398" s="232" t="s">
        <v>1006</v>
      </c>
      <c r="J398" s="351">
        <v>2010</v>
      </c>
      <c r="K398" s="549"/>
    </row>
    <row r="399" spans="1:11" s="233" customFormat="1" x14ac:dyDescent="0.2">
      <c r="A399" s="558"/>
      <c r="B399" s="558"/>
      <c r="C399" s="555"/>
      <c r="D399" s="557"/>
      <c r="E399" s="558"/>
      <c r="F399" s="558"/>
      <c r="G399" s="243"/>
      <c r="H399" s="232" t="s">
        <v>634</v>
      </c>
      <c r="I399" s="232" t="s">
        <v>1135</v>
      </c>
      <c r="J399" s="351">
        <v>2008</v>
      </c>
      <c r="K399" s="549"/>
    </row>
    <row r="400" spans="1:11" s="233" customFormat="1" x14ac:dyDescent="0.2">
      <c r="A400" s="558"/>
      <c r="B400" s="558"/>
      <c r="C400" s="555"/>
      <c r="D400" s="557"/>
      <c r="E400" s="558"/>
      <c r="F400" s="558"/>
      <c r="G400" s="243"/>
      <c r="H400" s="232" t="s">
        <v>635</v>
      </c>
      <c r="I400" s="232" t="s">
        <v>1136</v>
      </c>
      <c r="J400" s="560">
        <v>2001</v>
      </c>
      <c r="K400" s="549"/>
    </row>
    <row r="401" spans="1:11" s="233" customFormat="1" x14ac:dyDescent="0.2">
      <c r="A401" s="558"/>
      <c r="B401" s="558"/>
      <c r="C401" s="555"/>
      <c r="D401" s="557"/>
      <c r="E401" s="558"/>
      <c r="F401" s="558"/>
      <c r="G401" s="243"/>
      <c r="H401" s="232"/>
      <c r="I401" s="232" t="s">
        <v>1137</v>
      </c>
      <c r="J401" s="560"/>
      <c r="K401" s="549"/>
    </row>
    <row r="402" spans="1:11" s="233" customFormat="1" x14ac:dyDescent="0.2">
      <c r="A402" s="558"/>
      <c r="B402" s="558"/>
      <c r="C402" s="555"/>
      <c r="D402" s="557"/>
      <c r="E402" s="558"/>
      <c r="F402" s="558"/>
      <c r="G402" s="243"/>
      <c r="H402" s="232" t="s">
        <v>636</v>
      </c>
      <c r="I402" s="232" t="s">
        <v>637</v>
      </c>
      <c r="J402" s="351">
        <v>2006</v>
      </c>
      <c r="K402" s="549"/>
    </row>
    <row r="403" spans="1:11" s="233" customFormat="1" x14ac:dyDescent="0.2">
      <c r="A403" s="558"/>
      <c r="B403" s="558"/>
      <c r="C403" s="555"/>
      <c r="D403" s="557"/>
      <c r="E403" s="558"/>
      <c r="F403" s="558"/>
      <c r="G403" s="243"/>
      <c r="H403" s="232" t="s">
        <v>638</v>
      </c>
      <c r="I403" s="232" t="s">
        <v>639</v>
      </c>
      <c r="J403" s="351">
        <v>2006</v>
      </c>
      <c r="K403" s="549"/>
    </row>
    <row r="404" spans="1:11" s="233" customFormat="1" x14ac:dyDescent="0.2">
      <c r="A404" s="558"/>
      <c r="B404" s="558"/>
      <c r="C404" s="555"/>
      <c r="D404" s="557"/>
      <c r="E404" s="558"/>
      <c r="F404" s="558"/>
      <c r="G404" s="243"/>
      <c r="H404" s="232" t="s">
        <v>640</v>
      </c>
      <c r="I404" s="232" t="s">
        <v>1128</v>
      </c>
      <c r="J404" s="351">
        <v>2010</v>
      </c>
      <c r="K404" s="549"/>
    </row>
    <row r="405" spans="1:11" s="233" customFormat="1" ht="28.5" x14ac:dyDescent="0.2">
      <c r="A405" s="558"/>
      <c r="B405" s="558"/>
      <c r="C405" s="555"/>
      <c r="D405" s="557"/>
      <c r="E405" s="558"/>
      <c r="F405" s="558"/>
      <c r="G405" s="243"/>
      <c r="H405" s="232" t="s">
        <v>641</v>
      </c>
      <c r="I405" s="232" t="s">
        <v>1138</v>
      </c>
      <c r="J405" s="351">
        <v>2011</v>
      </c>
      <c r="K405" s="549"/>
    </row>
    <row r="406" spans="1:11" s="233" customFormat="1" x14ac:dyDescent="0.2">
      <c r="A406" s="558"/>
      <c r="B406" s="558"/>
      <c r="C406" s="555"/>
      <c r="D406" s="557"/>
      <c r="E406" s="558"/>
      <c r="F406" s="558"/>
      <c r="G406" s="243"/>
      <c r="H406" s="232" t="s">
        <v>622</v>
      </c>
      <c r="I406" s="232" t="s">
        <v>1007</v>
      </c>
      <c r="J406" s="351">
        <v>2010</v>
      </c>
      <c r="K406" s="549"/>
    </row>
    <row r="407" spans="1:11" s="233" customFormat="1" ht="15" customHeight="1" x14ac:dyDescent="0.2">
      <c r="A407" s="558"/>
      <c r="B407" s="558"/>
      <c r="C407" s="555"/>
      <c r="D407" s="557"/>
      <c r="E407" s="558"/>
      <c r="F407" s="558"/>
      <c r="G407" s="243"/>
      <c r="H407" s="232" t="s">
        <v>623</v>
      </c>
      <c r="I407" s="232" t="s">
        <v>1139</v>
      </c>
      <c r="J407" s="351">
        <v>2005</v>
      </c>
      <c r="K407" s="549"/>
    </row>
    <row r="408" spans="1:11" s="233" customFormat="1" ht="28.5" x14ac:dyDescent="0.2">
      <c r="A408" s="558"/>
      <c r="B408" s="558"/>
      <c r="C408" s="555"/>
      <c r="D408" s="557"/>
      <c r="E408" s="558"/>
      <c r="F408" s="558"/>
      <c r="G408" s="243"/>
      <c r="H408" s="232" t="s">
        <v>624</v>
      </c>
      <c r="I408" s="232" t="s">
        <v>1140</v>
      </c>
      <c r="J408" s="351">
        <v>2010</v>
      </c>
      <c r="K408" s="549"/>
    </row>
    <row r="409" spans="1:11" s="233" customFormat="1" ht="28.5" x14ac:dyDescent="0.2">
      <c r="A409" s="558"/>
      <c r="B409" s="558"/>
      <c r="C409" s="555"/>
      <c r="D409" s="557"/>
      <c r="E409" s="558"/>
      <c r="F409" s="558"/>
      <c r="G409" s="243"/>
      <c r="H409" s="232" t="s">
        <v>625</v>
      </c>
      <c r="I409" s="232" t="s">
        <v>626</v>
      </c>
      <c r="J409" s="351">
        <v>2006</v>
      </c>
      <c r="K409" s="549"/>
    </row>
    <row r="410" spans="1:11" s="233" customFormat="1" ht="15" customHeight="1" x14ac:dyDescent="0.2">
      <c r="A410" s="558"/>
      <c r="B410" s="558"/>
      <c r="C410" s="555"/>
      <c r="D410" s="557"/>
      <c r="E410" s="558"/>
      <c r="F410" s="558"/>
      <c r="G410" s="243"/>
      <c r="H410" s="232" t="s">
        <v>627</v>
      </c>
      <c r="I410" s="232" t="s">
        <v>628</v>
      </c>
      <c r="J410" s="351">
        <v>2005</v>
      </c>
      <c r="K410" s="549"/>
    </row>
    <row r="411" spans="1:11" s="233" customFormat="1" ht="15" customHeight="1" x14ac:dyDescent="0.2">
      <c r="A411" s="558"/>
      <c r="B411" s="558"/>
      <c r="C411" s="555"/>
      <c r="D411" s="557"/>
      <c r="E411" s="558"/>
      <c r="F411" s="558"/>
      <c r="G411" s="243"/>
      <c r="H411" s="232" t="s">
        <v>629</v>
      </c>
      <c r="I411" s="232" t="s">
        <v>630</v>
      </c>
      <c r="J411" s="351">
        <v>2005</v>
      </c>
      <c r="K411" s="549"/>
    </row>
    <row r="412" spans="1:11" s="233" customFormat="1" ht="28.5" x14ac:dyDescent="0.2">
      <c r="A412" s="558"/>
      <c r="B412" s="558"/>
      <c r="C412" s="555"/>
      <c r="D412" s="557"/>
      <c r="E412" s="558"/>
      <c r="F412" s="558"/>
      <c r="G412" s="243"/>
      <c r="H412" s="232" t="s">
        <v>631</v>
      </c>
      <c r="I412" s="232" t="s">
        <v>1141</v>
      </c>
      <c r="J412" s="351">
        <v>2008</v>
      </c>
      <c r="K412" s="549"/>
    </row>
    <row r="413" spans="1:11" s="233" customFormat="1" ht="15" customHeight="1" x14ac:dyDescent="0.2">
      <c r="A413" s="558"/>
      <c r="B413" s="558"/>
      <c r="C413" s="555"/>
      <c r="D413" s="557"/>
      <c r="E413" s="558"/>
      <c r="F413" s="558"/>
      <c r="G413" s="243"/>
      <c r="H413" s="232" t="s">
        <v>632</v>
      </c>
      <c r="I413" s="232" t="s">
        <v>1015</v>
      </c>
      <c r="J413" s="351">
        <v>2011</v>
      </c>
      <c r="K413" s="549"/>
    </row>
    <row r="414" spans="1:11" s="233" customFormat="1" x14ac:dyDescent="0.2">
      <c r="A414" s="558"/>
      <c r="B414" s="558"/>
      <c r="C414" s="555"/>
      <c r="D414" s="557"/>
      <c r="E414" s="558"/>
      <c r="F414" s="558"/>
      <c r="G414" s="243"/>
      <c r="H414" s="232" t="s">
        <v>506</v>
      </c>
      <c r="I414" s="232" t="s">
        <v>1142</v>
      </c>
      <c r="J414" s="177">
        <v>2010</v>
      </c>
      <c r="K414" s="549"/>
    </row>
    <row r="415" spans="1:11" s="233" customFormat="1" x14ac:dyDescent="0.2">
      <c r="A415" s="558"/>
      <c r="B415" s="558"/>
      <c r="C415" s="555"/>
      <c r="D415" s="557"/>
      <c r="E415" s="558"/>
      <c r="F415" s="558"/>
      <c r="G415" s="243"/>
      <c r="H415" s="232" t="s">
        <v>507</v>
      </c>
      <c r="I415" s="232" t="s">
        <v>1143</v>
      </c>
      <c r="J415" s="177">
        <v>2011</v>
      </c>
      <c r="K415" s="549"/>
    </row>
    <row r="416" spans="1:11" s="233" customFormat="1" ht="15" customHeight="1" x14ac:dyDescent="0.2">
      <c r="A416" s="558"/>
      <c r="B416" s="558"/>
      <c r="C416" s="555"/>
      <c r="D416" s="557"/>
      <c r="E416" s="558"/>
      <c r="F416" s="558"/>
      <c r="G416" s="243"/>
      <c r="H416" s="232" t="s">
        <v>508</v>
      </c>
      <c r="I416" s="232" t="s">
        <v>1144</v>
      </c>
      <c r="J416" s="177">
        <v>2011</v>
      </c>
      <c r="K416" s="549"/>
    </row>
    <row r="417" spans="1:11" s="233" customFormat="1" x14ac:dyDescent="0.2">
      <c r="A417" s="558"/>
      <c r="B417" s="558"/>
      <c r="C417" s="555"/>
      <c r="D417" s="557"/>
      <c r="E417" s="558"/>
      <c r="F417" s="558"/>
      <c r="G417" s="243"/>
      <c r="H417" s="232" t="s">
        <v>508</v>
      </c>
      <c r="I417" s="232" t="s">
        <v>1145</v>
      </c>
      <c r="J417" s="177">
        <v>2011</v>
      </c>
      <c r="K417" s="549"/>
    </row>
    <row r="418" spans="1:11" s="233" customFormat="1" ht="15" customHeight="1" x14ac:dyDescent="0.2">
      <c r="A418" s="558"/>
      <c r="B418" s="558"/>
      <c r="C418" s="555"/>
      <c r="D418" s="557"/>
      <c r="E418" s="558"/>
      <c r="F418" s="558"/>
      <c r="G418" s="243"/>
      <c r="H418" s="232" t="s">
        <v>508</v>
      </c>
      <c r="I418" s="232" t="s">
        <v>1146</v>
      </c>
      <c r="J418" s="177">
        <v>2011</v>
      </c>
      <c r="K418" s="549"/>
    </row>
    <row r="419" spans="1:11" s="233" customFormat="1" x14ac:dyDescent="0.2">
      <c r="A419" s="558"/>
      <c r="B419" s="558"/>
      <c r="C419" s="555"/>
      <c r="D419" s="557"/>
      <c r="E419" s="558"/>
      <c r="F419" s="558"/>
      <c r="G419" s="243"/>
      <c r="H419" s="232" t="s">
        <v>508</v>
      </c>
      <c r="I419" s="232" t="s">
        <v>1147</v>
      </c>
      <c r="J419" s="177">
        <v>2011</v>
      </c>
      <c r="K419" s="549"/>
    </row>
    <row r="420" spans="1:11" s="233" customFormat="1" ht="15" customHeight="1" x14ac:dyDescent="0.2">
      <c r="A420" s="558"/>
      <c r="B420" s="558"/>
      <c r="C420" s="555"/>
      <c r="D420" s="557"/>
      <c r="E420" s="558"/>
      <c r="F420" s="558"/>
      <c r="G420" s="243"/>
      <c r="H420" s="232" t="s">
        <v>508</v>
      </c>
      <c r="I420" s="232" t="s">
        <v>1148</v>
      </c>
      <c r="J420" s="177">
        <v>2011</v>
      </c>
      <c r="K420" s="549"/>
    </row>
    <row r="421" spans="1:11" s="233" customFormat="1" ht="15" customHeight="1" x14ac:dyDescent="0.2">
      <c r="A421" s="558"/>
      <c r="B421" s="558"/>
      <c r="C421" s="555"/>
      <c r="D421" s="557"/>
      <c r="E421" s="558"/>
      <c r="F421" s="558"/>
      <c r="G421" s="243"/>
      <c r="H421" s="232" t="s">
        <v>509</v>
      </c>
      <c r="I421" s="232" t="s">
        <v>1149</v>
      </c>
      <c r="J421" s="177">
        <v>2011</v>
      </c>
      <c r="K421" s="549"/>
    </row>
    <row r="422" spans="1:11" s="233" customFormat="1" x14ac:dyDescent="0.2">
      <c r="A422" s="558"/>
      <c r="B422" s="558"/>
      <c r="C422" s="555"/>
      <c r="D422" s="557"/>
      <c r="E422" s="558"/>
      <c r="F422" s="558"/>
      <c r="G422" s="243"/>
      <c r="H422" s="232" t="s">
        <v>510</v>
      </c>
      <c r="I422" s="232" t="s">
        <v>1150</v>
      </c>
      <c r="J422" s="177">
        <v>2012</v>
      </c>
      <c r="K422" s="549"/>
    </row>
    <row r="423" spans="1:11" s="233" customFormat="1" x14ac:dyDescent="0.2">
      <c r="A423" s="558"/>
      <c r="B423" s="558"/>
      <c r="C423" s="555"/>
      <c r="D423" s="557"/>
      <c r="E423" s="558"/>
      <c r="F423" s="558"/>
      <c r="G423" s="243"/>
      <c r="H423" s="232" t="s">
        <v>510</v>
      </c>
      <c r="I423" s="232" t="s">
        <v>1151</v>
      </c>
      <c r="J423" s="177">
        <v>2012</v>
      </c>
      <c r="K423" s="549"/>
    </row>
    <row r="424" spans="1:11" s="233" customFormat="1" ht="15" customHeight="1" x14ac:dyDescent="0.2">
      <c r="A424" s="558"/>
      <c r="B424" s="558"/>
      <c r="C424" s="555"/>
      <c r="D424" s="557"/>
      <c r="E424" s="558"/>
      <c r="F424" s="558"/>
      <c r="G424" s="243"/>
      <c r="H424" s="232" t="s">
        <v>511</v>
      </c>
      <c r="I424" s="232" t="s">
        <v>1152</v>
      </c>
      <c r="J424" s="177">
        <v>2012</v>
      </c>
      <c r="K424" s="549"/>
    </row>
    <row r="425" spans="1:11" s="233" customFormat="1" x14ac:dyDescent="0.2">
      <c r="A425" s="558"/>
      <c r="B425" s="558"/>
      <c r="C425" s="555"/>
      <c r="D425" s="557"/>
      <c r="E425" s="558"/>
      <c r="F425" s="558"/>
      <c r="G425" s="243"/>
      <c r="H425" s="232" t="s">
        <v>511</v>
      </c>
      <c r="I425" s="232" t="s">
        <v>1153</v>
      </c>
      <c r="J425" s="177">
        <v>2012</v>
      </c>
      <c r="K425" s="549"/>
    </row>
    <row r="426" spans="1:11" s="233" customFormat="1" x14ac:dyDescent="0.2">
      <c r="A426" s="558"/>
      <c r="B426" s="558"/>
      <c r="C426" s="555"/>
      <c r="D426" s="557"/>
      <c r="E426" s="558"/>
      <c r="F426" s="558"/>
      <c r="G426" s="243"/>
      <c r="H426" s="232" t="s">
        <v>512</v>
      </c>
      <c r="I426" s="232" t="s">
        <v>1154</v>
      </c>
      <c r="J426" s="177">
        <v>2012</v>
      </c>
      <c r="K426" s="549"/>
    </row>
    <row r="427" spans="1:11" s="233" customFormat="1" x14ac:dyDescent="0.2">
      <c r="A427" s="558"/>
      <c r="B427" s="558"/>
      <c r="C427" s="555"/>
      <c r="D427" s="557"/>
      <c r="E427" s="558"/>
      <c r="F427" s="558"/>
      <c r="G427" s="243"/>
      <c r="H427" s="232" t="s">
        <v>512</v>
      </c>
      <c r="I427" s="232" t="s">
        <v>1155</v>
      </c>
      <c r="J427" s="177">
        <v>2012</v>
      </c>
      <c r="K427" s="549"/>
    </row>
    <row r="428" spans="1:11" s="233" customFormat="1" ht="15" customHeight="1" x14ac:dyDescent="0.2">
      <c r="A428" s="558"/>
      <c r="B428" s="558"/>
      <c r="C428" s="555"/>
      <c r="D428" s="557"/>
      <c r="E428" s="558"/>
      <c r="F428" s="558"/>
      <c r="G428" s="243"/>
      <c r="H428" s="232" t="s">
        <v>512</v>
      </c>
      <c r="I428" s="232" t="s">
        <v>1156</v>
      </c>
      <c r="J428" s="177">
        <v>2012</v>
      </c>
      <c r="K428" s="549"/>
    </row>
    <row r="429" spans="1:11" s="233" customFormat="1" ht="15" customHeight="1" x14ac:dyDescent="0.2">
      <c r="A429" s="558"/>
      <c r="B429" s="558"/>
      <c r="C429" s="555"/>
      <c r="D429" s="557"/>
      <c r="E429" s="558"/>
      <c r="F429" s="558"/>
      <c r="G429" s="243"/>
      <c r="H429" s="232" t="s">
        <v>512</v>
      </c>
      <c r="I429" s="232" t="s">
        <v>1157</v>
      </c>
      <c r="J429" s="177">
        <v>2012</v>
      </c>
      <c r="K429" s="549"/>
    </row>
    <row r="430" spans="1:11" s="233" customFormat="1" ht="15" customHeight="1" x14ac:dyDescent="0.2">
      <c r="A430" s="558"/>
      <c r="B430" s="558"/>
      <c r="C430" s="555"/>
      <c r="D430" s="557"/>
      <c r="E430" s="558"/>
      <c r="F430" s="558"/>
      <c r="G430" s="243"/>
      <c r="H430" s="232" t="s">
        <v>512</v>
      </c>
      <c r="I430" s="232" t="s">
        <v>1158</v>
      </c>
      <c r="J430" s="177">
        <v>2012</v>
      </c>
      <c r="K430" s="549"/>
    </row>
    <row r="431" spans="1:11" s="233" customFormat="1" ht="15" customHeight="1" x14ac:dyDescent="0.2">
      <c r="A431" s="558"/>
      <c r="B431" s="558"/>
      <c r="C431" s="555"/>
      <c r="D431" s="557"/>
      <c r="E431" s="558"/>
      <c r="F431" s="558"/>
      <c r="G431" s="243"/>
      <c r="H431" s="232" t="s">
        <v>1159</v>
      </c>
      <c r="I431" s="232" t="s">
        <v>1160</v>
      </c>
      <c r="J431" s="177">
        <v>2012</v>
      </c>
      <c r="K431" s="549"/>
    </row>
    <row r="432" spans="1:11" s="233" customFormat="1" ht="28.5" x14ac:dyDescent="0.2">
      <c r="A432" s="558"/>
      <c r="B432" s="558"/>
      <c r="C432" s="555"/>
      <c r="D432" s="557"/>
      <c r="E432" s="558"/>
      <c r="F432" s="558"/>
      <c r="G432" s="243"/>
      <c r="H432" s="232" t="s">
        <v>513</v>
      </c>
      <c r="I432" s="232" t="s">
        <v>1161</v>
      </c>
      <c r="J432" s="177">
        <v>2012</v>
      </c>
      <c r="K432" s="549"/>
    </row>
    <row r="433" spans="1:11" s="233" customFormat="1" ht="15" customHeight="1" x14ac:dyDescent="0.2">
      <c r="A433" s="558"/>
      <c r="B433" s="558"/>
      <c r="C433" s="555"/>
      <c r="D433" s="557"/>
      <c r="E433" s="558"/>
      <c r="F433" s="558"/>
      <c r="G433" s="243"/>
      <c r="H433" s="232" t="s">
        <v>514</v>
      </c>
      <c r="I433" s="232" t="s">
        <v>1162</v>
      </c>
      <c r="J433" s="177">
        <v>2012</v>
      </c>
      <c r="K433" s="549"/>
    </row>
    <row r="434" spans="1:11" s="233" customFormat="1" x14ac:dyDescent="0.2">
      <c r="A434" s="558"/>
      <c r="B434" s="558"/>
      <c r="C434" s="555"/>
      <c r="D434" s="557"/>
      <c r="E434" s="558"/>
      <c r="F434" s="558"/>
      <c r="G434" s="243"/>
      <c r="H434" s="232" t="s">
        <v>515</v>
      </c>
      <c r="I434" s="232" t="s">
        <v>1163</v>
      </c>
      <c r="J434" s="177">
        <v>2013</v>
      </c>
      <c r="K434" s="549"/>
    </row>
    <row r="435" spans="1:11" s="233" customFormat="1" ht="15" customHeight="1" x14ac:dyDescent="0.2">
      <c r="A435" s="558"/>
      <c r="B435" s="558"/>
      <c r="C435" s="555"/>
      <c r="D435" s="557"/>
      <c r="E435" s="558"/>
      <c r="F435" s="558"/>
      <c r="G435" s="243"/>
      <c r="H435" s="232" t="s">
        <v>516</v>
      </c>
      <c r="I435" s="232" t="s">
        <v>1164</v>
      </c>
      <c r="J435" s="177">
        <v>2013</v>
      </c>
      <c r="K435" s="549"/>
    </row>
    <row r="436" spans="1:11" s="233" customFormat="1" ht="15" customHeight="1" x14ac:dyDescent="0.2">
      <c r="A436" s="558"/>
      <c r="B436" s="558"/>
      <c r="C436" s="555"/>
      <c r="D436" s="557"/>
      <c r="E436" s="558"/>
      <c r="F436" s="558"/>
      <c r="G436" s="243"/>
      <c r="H436" s="232" t="s">
        <v>517</v>
      </c>
      <c r="I436" s="232" t="s">
        <v>965</v>
      </c>
      <c r="J436" s="177">
        <v>2013</v>
      </c>
      <c r="K436" s="549"/>
    </row>
    <row r="437" spans="1:11" s="233" customFormat="1" ht="15" customHeight="1" x14ac:dyDescent="0.2">
      <c r="A437" s="558"/>
      <c r="B437" s="558"/>
      <c r="C437" s="555"/>
      <c r="D437" s="557"/>
      <c r="E437" s="558"/>
      <c r="F437" s="558"/>
      <c r="G437" s="243"/>
      <c r="H437" s="232" t="s">
        <v>518</v>
      </c>
      <c r="I437" s="232" t="s">
        <v>1165</v>
      </c>
      <c r="J437" s="177">
        <v>2013</v>
      </c>
      <c r="K437" s="549"/>
    </row>
    <row r="438" spans="1:11" s="233" customFormat="1" ht="15" customHeight="1" x14ac:dyDescent="0.2">
      <c r="A438" s="558"/>
      <c r="B438" s="558"/>
      <c r="C438" s="555"/>
      <c r="D438" s="557"/>
      <c r="E438" s="558"/>
      <c r="F438" s="558"/>
      <c r="G438" s="243"/>
      <c r="H438" s="232" t="s">
        <v>1166</v>
      </c>
      <c r="I438" s="232" t="s">
        <v>1167</v>
      </c>
      <c r="J438" s="177">
        <v>2014</v>
      </c>
      <c r="K438" s="549"/>
    </row>
    <row r="439" spans="1:11" s="233" customFormat="1" ht="15" customHeight="1" x14ac:dyDescent="0.2">
      <c r="A439" s="558"/>
      <c r="B439" s="558"/>
      <c r="C439" s="555"/>
      <c r="D439" s="557"/>
      <c r="E439" s="558"/>
      <c r="F439" s="558"/>
      <c r="G439" s="243"/>
      <c r="H439" s="232" t="s">
        <v>1168</v>
      </c>
      <c r="I439" s="232" t="s">
        <v>1169</v>
      </c>
      <c r="J439" s="177">
        <v>2014</v>
      </c>
      <c r="K439" s="549"/>
    </row>
    <row r="440" spans="1:11" s="233" customFormat="1" x14ac:dyDescent="0.2">
      <c r="A440" s="558"/>
      <c r="B440" s="558"/>
      <c r="C440" s="555"/>
      <c r="D440" s="557"/>
      <c r="E440" s="558"/>
      <c r="F440" s="558"/>
      <c r="G440" s="243"/>
      <c r="H440" s="232" t="s">
        <v>1170</v>
      </c>
      <c r="I440" s="232" t="s">
        <v>1171</v>
      </c>
      <c r="J440" s="177">
        <v>2014</v>
      </c>
      <c r="K440" s="549"/>
    </row>
    <row r="441" spans="1:11" s="233" customFormat="1" ht="15" customHeight="1" x14ac:dyDescent="0.2">
      <c r="A441" s="558"/>
      <c r="B441" s="558"/>
      <c r="C441" s="555"/>
      <c r="D441" s="557"/>
      <c r="E441" s="558"/>
      <c r="F441" s="558"/>
      <c r="G441" s="243"/>
      <c r="H441" s="232" t="s">
        <v>1172</v>
      </c>
      <c r="I441" s="232" t="s">
        <v>1173</v>
      </c>
      <c r="J441" s="177">
        <v>2014</v>
      </c>
      <c r="K441" s="549"/>
    </row>
    <row r="442" spans="1:11" s="233" customFormat="1" ht="28.5" x14ac:dyDescent="0.2">
      <c r="A442" s="558"/>
      <c r="B442" s="558"/>
      <c r="C442" s="555"/>
      <c r="D442" s="557"/>
      <c r="E442" s="558"/>
      <c r="F442" s="558"/>
      <c r="G442" s="243"/>
      <c r="H442" s="232" t="s">
        <v>1174</v>
      </c>
      <c r="I442" s="232" t="s">
        <v>1175</v>
      </c>
      <c r="J442" s="177">
        <v>2014</v>
      </c>
      <c r="K442" s="549"/>
    </row>
    <row r="443" spans="1:11" s="233" customFormat="1" ht="28.5" x14ac:dyDescent="0.2">
      <c r="A443" s="558"/>
      <c r="B443" s="558"/>
      <c r="C443" s="555"/>
      <c r="D443" s="557"/>
      <c r="E443" s="558"/>
      <c r="F443" s="558"/>
      <c r="G443" s="243"/>
      <c r="H443" s="232" t="s">
        <v>1176</v>
      </c>
      <c r="I443" s="232" t="s">
        <v>1177</v>
      </c>
      <c r="J443" s="177">
        <v>2014</v>
      </c>
      <c r="K443" s="549"/>
    </row>
    <row r="444" spans="1:11" s="233" customFormat="1" x14ac:dyDescent="0.2">
      <c r="A444" s="558"/>
      <c r="B444" s="558"/>
      <c r="C444" s="555"/>
      <c r="D444" s="557"/>
      <c r="E444" s="558"/>
      <c r="F444" s="558"/>
      <c r="G444" s="243"/>
      <c r="H444" s="232" t="s">
        <v>519</v>
      </c>
      <c r="I444" s="232" t="s">
        <v>1178</v>
      </c>
      <c r="J444" s="177">
        <v>2014</v>
      </c>
      <c r="K444" s="549"/>
    </row>
    <row r="445" spans="1:11" s="233" customFormat="1" x14ac:dyDescent="0.2">
      <c r="A445" s="558"/>
      <c r="B445" s="558"/>
      <c r="C445" s="555"/>
      <c r="D445" s="557"/>
      <c r="E445" s="558"/>
      <c r="F445" s="558"/>
      <c r="G445" s="243"/>
      <c r="H445" s="232" t="s">
        <v>520</v>
      </c>
      <c r="I445" s="232" t="s">
        <v>1179</v>
      </c>
      <c r="J445" s="177">
        <v>2014</v>
      </c>
      <c r="K445" s="549"/>
    </row>
    <row r="446" spans="1:11" s="233" customFormat="1" ht="15" customHeight="1" x14ac:dyDescent="0.2">
      <c r="A446" s="558"/>
      <c r="B446" s="558"/>
      <c r="C446" s="555"/>
      <c r="D446" s="557"/>
      <c r="E446" s="558"/>
      <c r="F446" s="558"/>
      <c r="G446" s="243"/>
      <c r="H446" s="232" t="s">
        <v>1180</v>
      </c>
      <c r="I446" s="232" t="s">
        <v>1181</v>
      </c>
      <c r="J446" s="177">
        <v>2015</v>
      </c>
      <c r="K446" s="549"/>
    </row>
    <row r="447" spans="1:11" s="233" customFormat="1" ht="15" customHeight="1" x14ac:dyDescent="0.2">
      <c r="A447" s="558"/>
      <c r="B447" s="558"/>
      <c r="C447" s="555"/>
      <c r="D447" s="557"/>
      <c r="E447" s="558"/>
      <c r="F447" s="558"/>
      <c r="G447" s="243"/>
      <c r="H447" s="232" t="s">
        <v>521</v>
      </c>
      <c r="I447" s="232" t="s">
        <v>1182</v>
      </c>
      <c r="J447" s="177">
        <v>2015</v>
      </c>
      <c r="K447" s="549"/>
    </row>
    <row r="448" spans="1:11" s="233" customFormat="1" ht="15.75" customHeight="1" x14ac:dyDescent="0.2">
      <c r="A448" s="558"/>
      <c r="B448" s="558"/>
      <c r="C448" s="555"/>
      <c r="D448" s="557"/>
      <c r="E448" s="558"/>
      <c r="F448" s="558"/>
      <c r="G448" s="243"/>
      <c r="H448" s="232" t="s">
        <v>522</v>
      </c>
      <c r="I448" s="232" t="s">
        <v>1183</v>
      </c>
      <c r="J448" s="177">
        <v>2015</v>
      </c>
      <c r="K448" s="549"/>
    </row>
    <row r="449" spans="1:12" s="233" customFormat="1" x14ac:dyDescent="0.2">
      <c r="A449" s="558"/>
      <c r="B449" s="558"/>
      <c r="C449" s="555"/>
      <c r="D449" s="557"/>
      <c r="E449" s="558"/>
      <c r="F449" s="558"/>
      <c r="G449" s="243"/>
      <c r="H449" s="232" t="s">
        <v>523</v>
      </c>
      <c r="I449" s="232" t="s">
        <v>1184</v>
      </c>
      <c r="J449" s="177">
        <v>2015</v>
      </c>
      <c r="K449" s="549"/>
    </row>
    <row r="450" spans="1:12" s="233" customFormat="1" ht="28.5" x14ac:dyDescent="0.2">
      <c r="A450" s="558"/>
      <c r="B450" s="558"/>
      <c r="C450" s="555"/>
      <c r="D450" s="557"/>
      <c r="E450" s="558"/>
      <c r="F450" s="558"/>
      <c r="G450" s="243"/>
      <c r="H450" s="232" t="s">
        <v>524</v>
      </c>
      <c r="I450" s="232" t="s">
        <v>1185</v>
      </c>
      <c r="J450" s="177">
        <v>2015</v>
      </c>
      <c r="K450" s="549"/>
    </row>
    <row r="451" spans="1:12" s="233" customFormat="1" x14ac:dyDescent="0.2">
      <c r="A451" s="558"/>
      <c r="B451" s="558"/>
      <c r="C451" s="555"/>
      <c r="D451" s="557"/>
      <c r="E451" s="558"/>
      <c r="F451" s="558"/>
      <c r="G451" s="243"/>
      <c r="H451" s="232" t="s">
        <v>525</v>
      </c>
      <c r="I451" s="232" t="s">
        <v>1186</v>
      </c>
      <c r="J451" s="177">
        <v>2015</v>
      </c>
      <c r="K451" s="549"/>
    </row>
    <row r="452" spans="1:12" s="233" customFormat="1" x14ac:dyDescent="0.2">
      <c r="A452" s="558"/>
      <c r="B452" s="558"/>
      <c r="C452" s="555"/>
      <c r="D452" s="557"/>
      <c r="E452" s="558"/>
      <c r="F452" s="558"/>
      <c r="G452" s="243"/>
      <c r="H452" s="232" t="s">
        <v>526</v>
      </c>
      <c r="I452" s="232" t="s">
        <v>1187</v>
      </c>
      <c r="J452" s="177">
        <v>2015</v>
      </c>
      <c r="K452" s="549"/>
    </row>
    <row r="453" spans="1:12" s="233" customFormat="1" x14ac:dyDescent="0.2">
      <c r="A453" s="558"/>
      <c r="B453" s="558"/>
      <c r="C453" s="555"/>
      <c r="D453" s="557"/>
      <c r="E453" s="558"/>
      <c r="F453" s="558"/>
      <c r="G453" s="243"/>
      <c r="H453" s="232" t="s">
        <v>527</v>
      </c>
      <c r="I453" s="232" t="s">
        <v>1188</v>
      </c>
      <c r="J453" s="177">
        <v>2015</v>
      </c>
      <c r="K453" s="549"/>
    </row>
    <row r="454" spans="1:12" s="245" customFormat="1" x14ac:dyDescent="0.2">
      <c r="A454" s="559"/>
      <c r="B454" s="559"/>
      <c r="C454" s="555"/>
      <c r="D454" s="548"/>
      <c r="E454" s="559"/>
      <c r="F454" s="559"/>
      <c r="G454" s="243"/>
      <c r="H454" s="232" t="s">
        <v>528</v>
      </c>
      <c r="I454" s="232" t="s">
        <v>1189</v>
      </c>
      <c r="J454" s="177">
        <v>2015</v>
      </c>
      <c r="K454" s="549"/>
      <c r="L454" s="233"/>
    </row>
    <row r="455" spans="1:12" s="233" customFormat="1" x14ac:dyDescent="0.2">
      <c r="A455" s="559"/>
      <c r="B455" s="559"/>
      <c r="C455" s="555"/>
      <c r="D455" s="548"/>
      <c r="E455" s="559"/>
      <c r="F455" s="559"/>
      <c r="G455" s="243"/>
      <c r="H455" s="232" t="s">
        <v>529</v>
      </c>
      <c r="I455" s="232" t="s">
        <v>1190</v>
      </c>
      <c r="J455" s="177">
        <v>2015</v>
      </c>
      <c r="K455" s="549"/>
      <c r="L455" s="245"/>
    </row>
    <row r="456" spans="1:12" s="233" customFormat="1" x14ac:dyDescent="0.2">
      <c r="A456" s="559"/>
      <c r="B456" s="559"/>
      <c r="C456" s="555"/>
      <c r="D456" s="548"/>
      <c r="E456" s="559"/>
      <c r="F456" s="559"/>
      <c r="G456" s="243"/>
      <c r="H456" s="232" t="s">
        <v>530</v>
      </c>
      <c r="I456" s="232" t="s">
        <v>1191</v>
      </c>
      <c r="J456" s="177">
        <v>2015</v>
      </c>
      <c r="K456" s="549"/>
    </row>
    <row r="457" spans="1:12" s="233" customFormat="1" x14ac:dyDescent="0.2">
      <c r="A457" s="559"/>
      <c r="B457" s="559"/>
      <c r="C457" s="555"/>
      <c r="D457" s="548"/>
      <c r="E457" s="559"/>
      <c r="F457" s="559"/>
      <c r="G457" s="243"/>
      <c r="H457" s="232" t="s">
        <v>531</v>
      </c>
      <c r="I457" s="232" t="s">
        <v>1192</v>
      </c>
      <c r="J457" s="177">
        <v>2015</v>
      </c>
      <c r="K457" s="549"/>
    </row>
    <row r="458" spans="1:12" s="233" customFormat="1" x14ac:dyDescent="0.2">
      <c r="A458" s="559"/>
      <c r="B458" s="559"/>
      <c r="C458" s="555"/>
      <c r="D458" s="548"/>
      <c r="E458" s="559"/>
      <c r="F458" s="559"/>
      <c r="G458" s="243"/>
      <c r="H458" s="232" t="s">
        <v>532</v>
      </c>
      <c r="I458" s="232" t="s">
        <v>1193</v>
      </c>
      <c r="J458" s="177">
        <v>2015</v>
      </c>
      <c r="K458" s="549"/>
    </row>
    <row r="459" spans="1:12" s="233" customFormat="1" x14ac:dyDescent="0.2">
      <c r="A459" s="559"/>
      <c r="B459" s="559"/>
      <c r="C459" s="555"/>
      <c r="D459" s="548"/>
      <c r="E459" s="559"/>
      <c r="F459" s="559"/>
      <c r="G459" s="243"/>
      <c r="H459" s="232" t="s">
        <v>533</v>
      </c>
      <c r="I459" s="232" t="s">
        <v>1194</v>
      </c>
      <c r="J459" s="177">
        <v>2015</v>
      </c>
      <c r="K459" s="549"/>
    </row>
    <row r="460" spans="1:12" s="233" customFormat="1" x14ac:dyDescent="0.2">
      <c r="A460" s="559"/>
      <c r="B460" s="559"/>
      <c r="C460" s="555"/>
      <c r="D460" s="548"/>
      <c r="E460" s="559"/>
      <c r="F460" s="559"/>
      <c r="G460" s="243"/>
      <c r="H460" s="232" t="s">
        <v>534</v>
      </c>
      <c r="I460" s="232" t="s">
        <v>1195</v>
      </c>
      <c r="J460" s="177">
        <v>2015</v>
      </c>
      <c r="K460" s="549"/>
    </row>
    <row r="461" spans="1:12" s="233" customFormat="1" x14ac:dyDescent="0.2">
      <c r="A461" s="559"/>
      <c r="B461" s="559"/>
      <c r="C461" s="555"/>
      <c r="D461" s="548"/>
      <c r="E461" s="559"/>
      <c r="F461" s="559"/>
      <c r="G461" s="243"/>
      <c r="H461" s="232" t="s">
        <v>535</v>
      </c>
      <c r="I461" s="232" t="s">
        <v>1196</v>
      </c>
      <c r="J461" s="177">
        <v>2015</v>
      </c>
      <c r="K461" s="549"/>
    </row>
    <row r="462" spans="1:12" s="233" customFormat="1" x14ac:dyDescent="0.2">
      <c r="A462" s="559"/>
      <c r="B462" s="559"/>
      <c r="C462" s="555"/>
      <c r="D462" s="548"/>
      <c r="E462" s="559"/>
      <c r="F462" s="559"/>
      <c r="G462" s="243"/>
      <c r="H462" s="232" t="s">
        <v>536</v>
      </c>
      <c r="I462" s="232" t="s">
        <v>1197</v>
      </c>
      <c r="J462" s="177">
        <v>2015</v>
      </c>
      <c r="K462" s="549"/>
    </row>
    <row r="463" spans="1:12" s="233" customFormat="1" x14ac:dyDescent="0.2">
      <c r="A463" s="559"/>
      <c r="B463" s="559"/>
      <c r="C463" s="555"/>
      <c r="D463" s="548"/>
      <c r="E463" s="559"/>
      <c r="F463" s="559"/>
      <c r="G463" s="243"/>
      <c r="H463" s="232" t="s">
        <v>537</v>
      </c>
      <c r="I463" s="232" t="s">
        <v>1198</v>
      </c>
      <c r="J463" s="177">
        <v>2015</v>
      </c>
      <c r="K463" s="549"/>
    </row>
    <row r="464" spans="1:12" s="233" customFormat="1" x14ac:dyDescent="0.2">
      <c r="A464" s="559"/>
      <c r="B464" s="559"/>
      <c r="C464" s="555"/>
      <c r="D464" s="548"/>
      <c r="E464" s="559"/>
      <c r="F464" s="559"/>
      <c r="G464" s="243"/>
      <c r="H464" s="232" t="s">
        <v>538</v>
      </c>
      <c r="I464" s="232" t="s">
        <v>1199</v>
      </c>
      <c r="J464" s="177">
        <v>2015</v>
      </c>
      <c r="K464" s="549"/>
    </row>
    <row r="465" spans="1:11" s="233" customFormat="1" x14ac:dyDescent="0.2">
      <c r="A465" s="559"/>
      <c r="B465" s="559"/>
      <c r="C465" s="555"/>
      <c r="D465" s="548"/>
      <c r="E465" s="559"/>
      <c r="F465" s="559"/>
      <c r="G465" s="243"/>
      <c r="H465" s="232" t="s">
        <v>539</v>
      </c>
      <c r="I465" s="232" t="s">
        <v>1200</v>
      </c>
      <c r="J465" s="177">
        <v>2015</v>
      </c>
      <c r="K465" s="549"/>
    </row>
    <row r="466" spans="1:11" s="233" customFormat="1" x14ac:dyDescent="0.2">
      <c r="A466" s="559"/>
      <c r="B466" s="559"/>
      <c r="C466" s="555"/>
      <c r="D466" s="548"/>
      <c r="E466" s="559"/>
      <c r="F466" s="559"/>
      <c r="G466" s="243"/>
      <c r="H466" s="232" t="s">
        <v>535</v>
      </c>
      <c r="I466" s="232" t="s">
        <v>1201</v>
      </c>
      <c r="J466" s="177">
        <v>2015</v>
      </c>
      <c r="K466" s="549"/>
    </row>
    <row r="467" spans="1:11" s="233" customFormat="1" x14ac:dyDescent="0.2">
      <c r="A467" s="559"/>
      <c r="B467" s="559"/>
      <c r="C467" s="555"/>
      <c r="D467" s="548"/>
      <c r="E467" s="559"/>
      <c r="F467" s="559"/>
      <c r="G467" s="243"/>
      <c r="H467" s="232" t="s">
        <v>540</v>
      </c>
      <c r="I467" s="232" t="s">
        <v>1202</v>
      </c>
      <c r="J467" s="177">
        <v>2015</v>
      </c>
      <c r="K467" s="549"/>
    </row>
    <row r="468" spans="1:11" s="233" customFormat="1" x14ac:dyDescent="0.2">
      <c r="A468" s="559"/>
      <c r="B468" s="559"/>
      <c r="C468" s="555"/>
      <c r="D468" s="548"/>
      <c r="E468" s="559"/>
      <c r="F468" s="559"/>
      <c r="G468" s="243"/>
      <c r="H468" s="232" t="s">
        <v>541</v>
      </c>
      <c r="I468" s="232" t="s">
        <v>1203</v>
      </c>
      <c r="J468" s="177">
        <v>2015</v>
      </c>
      <c r="K468" s="549"/>
    </row>
    <row r="469" spans="1:11" s="233" customFormat="1" x14ac:dyDescent="0.2">
      <c r="A469" s="559"/>
      <c r="B469" s="559"/>
      <c r="C469" s="555"/>
      <c r="D469" s="548"/>
      <c r="E469" s="559"/>
      <c r="F469" s="559"/>
      <c r="G469" s="243"/>
      <c r="H469" s="232" t="s">
        <v>542</v>
      </c>
      <c r="I469" s="232" t="s">
        <v>1204</v>
      </c>
      <c r="J469" s="177">
        <v>2015</v>
      </c>
      <c r="K469" s="549"/>
    </row>
    <row r="470" spans="1:11" s="233" customFormat="1" x14ac:dyDescent="0.2">
      <c r="A470" s="559"/>
      <c r="B470" s="559"/>
      <c r="C470" s="555"/>
      <c r="D470" s="548"/>
      <c r="E470" s="559"/>
      <c r="F470" s="559"/>
      <c r="G470" s="243"/>
      <c r="H470" s="232" t="s">
        <v>543</v>
      </c>
      <c r="I470" s="232" t="s">
        <v>1205</v>
      </c>
      <c r="J470" s="177">
        <v>2015</v>
      </c>
      <c r="K470" s="549"/>
    </row>
    <row r="471" spans="1:11" s="233" customFormat="1" x14ac:dyDescent="0.2">
      <c r="A471" s="559"/>
      <c r="B471" s="559"/>
      <c r="C471" s="555"/>
      <c r="D471" s="548"/>
      <c r="E471" s="559"/>
      <c r="F471" s="559"/>
      <c r="G471" s="243"/>
      <c r="H471" s="232" t="s">
        <v>544</v>
      </c>
      <c r="I471" s="232" t="s">
        <v>1206</v>
      </c>
      <c r="J471" s="177">
        <v>2015</v>
      </c>
      <c r="K471" s="549"/>
    </row>
    <row r="472" spans="1:11" s="233" customFormat="1" x14ac:dyDescent="0.2">
      <c r="A472" s="559"/>
      <c r="B472" s="559"/>
      <c r="C472" s="555"/>
      <c r="D472" s="548"/>
      <c r="E472" s="559"/>
      <c r="F472" s="559"/>
      <c r="G472" s="243"/>
      <c r="H472" s="232" t="s">
        <v>545</v>
      </c>
      <c r="I472" s="232" t="s">
        <v>1207</v>
      </c>
      <c r="J472" s="177">
        <v>2015</v>
      </c>
      <c r="K472" s="549"/>
    </row>
    <row r="473" spans="1:11" s="233" customFormat="1" ht="14.25" customHeight="1" x14ac:dyDescent="0.2">
      <c r="A473" s="559"/>
      <c r="B473" s="559"/>
      <c r="C473" s="555"/>
      <c r="D473" s="548"/>
      <c r="E473" s="559"/>
      <c r="F473" s="559"/>
      <c r="G473" s="243"/>
      <c r="H473" s="232" t="s">
        <v>546</v>
      </c>
      <c r="I473" s="232" t="s">
        <v>1208</v>
      </c>
      <c r="J473" s="177">
        <v>2015</v>
      </c>
      <c r="K473" s="549"/>
    </row>
    <row r="474" spans="1:11" s="233" customFormat="1" x14ac:dyDescent="0.2">
      <c r="A474" s="559"/>
      <c r="B474" s="559"/>
      <c r="C474" s="555"/>
      <c r="D474" s="548"/>
      <c r="E474" s="559"/>
      <c r="F474" s="559"/>
      <c r="G474" s="243"/>
      <c r="H474" s="232" t="s">
        <v>547</v>
      </c>
      <c r="I474" s="232" t="s">
        <v>1209</v>
      </c>
      <c r="J474" s="177">
        <v>2015</v>
      </c>
      <c r="K474" s="549"/>
    </row>
    <row r="475" spans="1:11" s="233" customFormat="1" x14ac:dyDescent="0.2">
      <c r="A475" s="559"/>
      <c r="B475" s="559"/>
      <c r="C475" s="555"/>
      <c r="D475" s="548"/>
      <c r="E475" s="559"/>
      <c r="F475" s="559"/>
      <c r="G475" s="243"/>
      <c r="H475" s="232" t="s">
        <v>548</v>
      </c>
      <c r="I475" s="232" t="s">
        <v>1210</v>
      </c>
      <c r="J475" s="177">
        <v>2015</v>
      </c>
      <c r="K475" s="549"/>
    </row>
    <row r="476" spans="1:11" s="233" customFormat="1" x14ac:dyDescent="0.2">
      <c r="A476" s="559"/>
      <c r="B476" s="559"/>
      <c r="C476" s="555"/>
      <c r="D476" s="548"/>
      <c r="E476" s="559"/>
      <c r="F476" s="559"/>
      <c r="G476" s="243"/>
      <c r="H476" s="232" t="s">
        <v>549</v>
      </c>
      <c r="I476" s="232" t="s">
        <v>1211</v>
      </c>
      <c r="J476" s="177">
        <v>2015</v>
      </c>
      <c r="K476" s="549"/>
    </row>
    <row r="477" spans="1:11" s="233" customFormat="1" x14ac:dyDescent="0.2">
      <c r="A477" s="559"/>
      <c r="B477" s="559"/>
      <c r="C477" s="555"/>
      <c r="D477" s="548"/>
      <c r="E477" s="559"/>
      <c r="F477" s="559"/>
      <c r="G477" s="243"/>
      <c r="H477" s="232" t="s">
        <v>550</v>
      </c>
      <c r="I477" s="232" t="s">
        <v>1212</v>
      </c>
      <c r="J477" s="177">
        <v>2015</v>
      </c>
      <c r="K477" s="549"/>
    </row>
    <row r="478" spans="1:11" s="233" customFormat="1" ht="14.25" customHeight="1" x14ac:dyDescent="0.2">
      <c r="A478" s="559"/>
      <c r="B478" s="559"/>
      <c r="C478" s="555"/>
      <c r="D478" s="548"/>
      <c r="E478" s="559"/>
      <c r="F478" s="559"/>
      <c r="G478" s="243"/>
      <c r="H478" s="232" t="s">
        <v>551</v>
      </c>
      <c r="I478" s="232" t="s">
        <v>1213</v>
      </c>
      <c r="J478" s="177">
        <v>2015</v>
      </c>
      <c r="K478" s="549"/>
    </row>
    <row r="479" spans="1:11" s="233" customFormat="1" ht="28.5" x14ac:dyDescent="0.2">
      <c r="A479" s="559"/>
      <c r="B479" s="559"/>
      <c r="C479" s="555"/>
      <c r="D479" s="548"/>
      <c r="E479" s="559"/>
      <c r="F479" s="559"/>
      <c r="G479" s="243"/>
      <c r="H479" s="232" t="s">
        <v>552</v>
      </c>
      <c r="I479" s="232" t="s">
        <v>1214</v>
      </c>
      <c r="J479" s="177">
        <v>2015</v>
      </c>
      <c r="K479" s="549"/>
    </row>
    <row r="480" spans="1:11" s="233" customFormat="1" x14ac:dyDescent="0.2">
      <c r="A480" s="559"/>
      <c r="B480" s="559"/>
      <c r="C480" s="555"/>
      <c r="D480" s="548"/>
      <c r="E480" s="559"/>
      <c r="F480" s="559"/>
      <c r="G480" s="243"/>
      <c r="H480" s="232" t="s">
        <v>553</v>
      </c>
      <c r="I480" s="232" t="s">
        <v>1215</v>
      </c>
      <c r="J480" s="177">
        <v>2015</v>
      </c>
      <c r="K480" s="549"/>
    </row>
    <row r="481" spans="1:11" s="233" customFormat="1" x14ac:dyDescent="0.2">
      <c r="A481" s="559"/>
      <c r="B481" s="559"/>
      <c r="C481" s="555"/>
      <c r="D481" s="548"/>
      <c r="E481" s="559"/>
      <c r="F481" s="559"/>
      <c r="G481" s="243"/>
      <c r="H481" s="232" t="s">
        <v>554</v>
      </c>
      <c r="I481" s="232" t="s">
        <v>1216</v>
      </c>
      <c r="J481" s="177">
        <v>2015</v>
      </c>
      <c r="K481" s="549"/>
    </row>
    <row r="482" spans="1:11" s="233" customFormat="1" x14ac:dyDescent="0.2">
      <c r="A482" s="559"/>
      <c r="B482" s="559"/>
      <c r="C482" s="555"/>
      <c r="D482" s="548"/>
      <c r="E482" s="559"/>
      <c r="F482" s="559"/>
      <c r="G482" s="243"/>
      <c r="H482" s="232" t="s">
        <v>555</v>
      </c>
      <c r="I482" s="232" t="s">
        <v>1217</v>
      </c>
      <c r="J482" s="177">
        <v>2015</v>
      </c>
      <c r="K482" s="549"/>
    </row>
    <row r="483" spans="1:11" s="233" customFormat="1" x14ac:dyDescent="0.2">
      <c r="A483" s="559"/>
      <c r="B483" s="559"/>
      <c r="C483" s="555"/>
      <c r="D483" s="548"/>
      <c r="E483" s="559"/>
      <c r="F483" s="559"/>
      <c r="G483" s="243"/>
      <c r="H483" s="232" t="s">
        <v>739</v>
      </c>
      <c r="I483" s="232" t="s">
        <v>740</v>
      </c>
      <c r="J483" s="177">
        <v>2015</v>
      </c>
      <c r="K483" s="549"/>
    </row>
    <row r="484" spans="1:11" s="233" customFormat="1" x14ac:dyDescent="0.2">
      <c r="A484" s="559"/>
      <c r="B484" s="559"/>
      <c r="C484" s="555"/>
      <c r="D484" s="548"/>
      <c r="E484" s="559"/>
      <c r="F484" s="559"/>
      <c r="G484" s="243"/>
      <c r="H484" s="232" t="s">
        <v>741</v>
      </c>
      <c r="I484" s="232" t="s">
        <v>742</v>
      </c>
      <c r="J484" s="177">
        <v>2015</v>
      </c>
      <c r="K484" s="549"/>
    </row>
    <row r="485" spans="1:11" s="233" customFormat="1" x14ac:dyDescent="0.2">
      <c r="A485" s="559"/>
      <c r="B485" s="559"/>
      <c r="C485" s="555"/>
      <c r="D485" s="548"/>
      <c r="E485" s="559"/>
      <c r="F485" s="559"/>
      <c r="G485" s="243"/>
      <c r="H485" s="232" t="s">
        <v>741</v>
      </c>
      <c r="I485" s="232" t="s">
        <v>743</v>
      </c>
      <c r="J485" s="177">
        <v>2015</v>
      </c>
      <c r="K485" s="549"/>
    </row>
    <row r="486" spans="1:11" s="233" customFormat="1" x14ac:dyDescent="0.2">
      <c r="A486" s="559"/>
      <c r="B486" s="559"/>
      <c r="C486" s="555"/>
      <c r="D486" s="548"/>
      <c r="E486" s="559"/>
      <c r="F486" s="559"/>
      <c r="G486" s="243"/>
      <c r="H486" s="232" t="s">
        <v>741</v>
      </c>
      <c r="I486" s="232" t="s">
        <v>744</v>
      </c>
      <c r="J486" s="177">
        <v>2015</v>
      </c>
      <c r="K486" s="549"/>
    </row>
    <row r="487" spans="1:11" s="233" customFormat="1" x14ac:dyDescent="0.2">
      <c r="A487" s="559"/>
      <c r="B487" s="559"/>
      <c r="C487" s="555"/>
      <c r="D487" s="548"/>
      <c r="E487" s="559"/>
      <c r="F487" s="559"/>
      <c r="G487" s="243"/>
      <c r="H487" s="232" t="s">
        <v>741</v>
      </c>
      <c r="I487" s="232" t="s">
        <v>745</v>
      </c>
      <c r="J487" s="177">
        <v>2015</v>
      </c>
      <c r="K487" s="549"/>
    </row>
    <row r="488" spans="1:11" s="233" customFormat="1" x14ac:dyDescent="0.2">
      <c r="A488" s="559"/>
      <c r="B488" s="559"/>
      <c r="C488" s="555"/>
      <c r="D488" s="548"/>
      <c r="E488" s="559"/>
      <c r="F488" s="559"/>
      <c r="G488" s="243"/>
      <c r="H488" s="232" t="s">
        <v>741</v>
      </c>
      <c r="I488" s="232" t="s">
        <v>746</v>
      </c>
      <c r="J488" s="177">
        <v>2015</v>
      </c>
      <c r="K488" s="549"/>
    </row>
    <row r="489" spans="1:11" s="233" customFormat="1" x14ac:dyDescent="0.2">
      <c r="A489" s="559"/>
      <c r="B489" s="559"/>
      <c r="C489" s="555"/>
      <c r="D489" s="548"/>
      <c r="E489" s="559"/>
      <c r="F489" s="559"/>
      <c r="G489" s="243"/>
      <c r="H489" s="232" t="s">
        <v>741</v>
      </c>
      <c r="I489" s="232" t="s">
        <v>747</v>
      </c>
      <c r="J489" s="177">
        <v>2015</v>
      </c>
      <c r="K489" s="549"/>
    </row>
    <row r="490" spans="1:11" s="233" customFormat="1" x14ac:dyDescent="0.2">
      <c r="A490" s="559"/>
      <c r="B490" s="559"/>
      <c r="C490" s="555"/>
      <c r="D490" s="548"/>
      <c r="E490" s="559"/>
      <c r="F490" s="559"/>
      <c r="G490" s="243"/>
      <c r="H490" s="232" t="s">
        <v>748</v>
      </c>
      <c r="I490" s="232" t="s">
        <v>749</v>
      </c>
      <c r="J490" s="177">
        <v>2015</v>
      </c>
      <c r="K490" s="549"/>
    </row>
    <row r="491" spans="1:11" s="233" customFormat="1" x14ac:dyDescent="0.2">
      <c r="A491" s="559"/>
      <c r="B491" s="559"/>
      <c r="C491" s="555"/>
      <c r="D491" s="548"/>
      <c r="E491" s="559"/>
      <c r="F491" s="559"/>
      <c r="G491" s="243"/>
      <c r="H491" s="232" t="s">
        <v>750</v>
      </c>
      <c r="I491" s="232" t="s">
        <v>751</v>
      </c>
      <c r="J491" s="177">
        <v>2015</v>
      </c>
      <c r="K491" s="549"/>
    </row>
    <row r="492" spans="1:11" s="233" customFormat="1" x14ac:dyDescent="0.2">
      <c r="A492" s="559"/>
      <c r="B492" s="559"/>
      <c r="C492" s="555"/>
      <c r="D492" s="548"/>
      <c r="E492" s="559"/>
      <c r="F492" s="559"/>
      <c r="G492" s="243"/>
      <c r="H492" s="232" t="s">
        <v>750</v>
      </c>
      <c r="I492" s="232" t="s">
        <v>752</v>
      </c>
      <c r="J492" s="177">
        <v>2015</v>
      </c>
      <c r="K492" s="549"/>
    </row>
    <row r="493" spans="1:11" s="233" customFormat="1" x14ac:dyDescent="0.2">
      <c r="A493" s="559"/>
      <c r="B493" s="559"/>
      <c r="C493" s="555"/>
      <c r="D493" s="548"/>
      <c r="E493" s="559"/>
      <c r="F493" s="559"/>
      <c r="G493" s="243"/>
      <c r="H493" s="232" t="s">
        <v>753</v>
      </c>
      <c r="I493" s="232" t="s">
        <v>754</v>
      </c>
      <c r="J493" s="177">
        <v>2015</v>
      </c>
      <c r="K493" s="549"/>
    </row>
    <row r="494" spans="1:11" s="233" customFormat="1" x14ac:dyDescent="0.2">
      <c r="A494" s="559"/>
      <c r="B494" s="559"/>
      <c r="C494" s="555"/>
      <c r="D494" s="548"/>
      <c r="E494" s="559"/>
      <c r="F494" s="559"/>
      <c r="G494" s="243"/>
      <c r="H494" s="232" t="s">
        <v>753</v>
      </c>
      <c r="I494" s="232" t="s">
        <v>755</v>
      </c>
      <c r="J494" s="177">
        <v>2015</v>
      </c>
      <c r="K494" s="549"/>
    </row>
    <row r="495" spans="1:11" s="233" customFormat="1" x14ac:dyDescent="0.2">
      <c r="A495" s="559"/>
      <c r="B495" s="559"/>
      <c r="C495" s="555"/>
      <c r="D495" s="548"/>
      <c r="E495" s="559"/>
      <c r="F495" s="559"/>
      <c r="G495" s="243"/>
      <c r="H495" s="232" t="s">
        <v>756</v>
      </c>
      <c r="I495" s="232" t="s">
        <v>757</v>
      </c>
      <c r="J495" s="177">
        <v>2015</v>
      </c>
      <c r="K495" s="549"/>
    </row>
    <row r="496" spans="1:11" s="233" customFormat="1" x14ac:dyDescent="0.2">
      <c r="A496" s="559"/>
      <c r="B496" s="559"/>
      <c r="C496" s="555"/>
      <c r="D496" s="548"/>
      <c r="E496" s="559"/>
      <c r="F496" s="559"/>
      <c r="G496" s="243"/>
      <c r="H496" s="232" t="s">
        <v>758</v>
      </c>
      <c r="I496" s="232" t="s">
        <v>759</v>
      </c>
      <c r="J496" s="177">
        <v>2015</v>
      </c>
      <c r="K496" s="549"/>
    </row>
    <row r="497" spans="1:11" s="233" customFormat="1" x14ac:dyDescent="0.2">
      <c r="A497" s="559"/>
      <c r="B497" s="559"/>
      <c r="C497" s="555"/>
      <c r="D497" s="548"/>
      <c r="E497" s="559"/>
      <c r="F497" s="559"/>
      <c r="G497" s="243"/>
      <c r="H497" s="232" t="s">
        <v>758</v>
      </c>
      <c r="I497" s="232" t="s">
        <v>760</v>
      </c>
      <c r="J497" s="177">
        <v>2015</v>
      </c>
      <c r="K497" s="549"/>
    </row>
    <row r="498" spans="1:11" s="233" customFormat="1" x14ac:dyDescent="0.2">
      <c r="A498" s="559"/>
      <c r="B498" s="559"/>
      <c r="C498" s="555"/>
      <c r="D498" s="548"/>
      <c r="E498" s="559"/>
      <c r="F498" s="559"/>
      <c r="G498" s="243"/>
      <c r="H498" s="232" t="s">
        <v>761</v>
      </c>
      <c r="I498" s="232" t="s">
        <v>762</v>
      </c>
      <c r="J498" s="177">
        <v>2015</v>
      </c>
      <c r="K498" s="549"/>
    </row>
    <row r="499" spans="1:11" s="233" customFormat="1" x14ac:dyDescent="0.2">
      <c r="A499" s="559"/>
      <c r="B499" s="559"/>
      <c r="C499" s="555"/>
      <c r="D499" s="548"/>
      <c r="E499" s="559"/>
      <c r="F499" s="559"/>
      <c r="G499" s="243"/>
      <c r="H499" s="232" t="s">
        <v>763</v>
      </c>
      <c r="I499" s="232" t="s">
        <v>764</v>
      </c>
      <c r="J499" s="177">
        <v>2015</v>
      </c>
      <c r="K499" s="549"/>
    </row>
    <row r="500" spans="1:11" s="233" customFormat="1" x14ac:dyDescent="0.2">
      <c r="A500" s="559"/>
      <c r="B500" s="559"/>
      <c r="C500" s="555"/>
      <c r="D500" s="548"/>
      <c r="E500" s="559"/>
      <c r="F500" s="559"/>
      <c r="G500" s="243"/>
      <c r="H500" s="232" t="s">
        <v>763</v>
      </c>
      <c r="I500" s="232" t="s">
        <v>765</v>
      </c>
      <c r="J500" s="177">
        <v>2015</v>
      </c>
      <c r="K500" s="549"/>
    </row>
    <row r="501" spans="1:11" s="233" customFormat="1" x14ac:dyDescent="0.2">
      <c r="A501" s="559"/>
      <c r="B501" s="559"/>
      <c r="C501" s="555"/>
      <c r="D501" s="548"/>
      <c r="E501" s="559"/>
      <c r="F501" s="559"/>
      <c r="G501" s="243"/>
      <c r="H501" s="232" t="s">
        <v>763</v>
      </c>
      <c r="I501" s="232" t="s">
        <v>766</v>
      </c>
      <c r="J501" s="177">
        <v>2015</v>
      </c>
      <c r="K501" s="549"/>
    </row>
    <row r="502" spans="1:11" s="233" customFormat="1" x14ac:dyDescent="0.2">
      <c r="A502" s="559"/>
      <c r="B502" s="559"/>
      <c r="C502" s="555"/>
      <c r="D502" s="548"/>
      <c r="E502" s="559"/>
      <c r="F502" s="559"/>
      <c r="G502" s="243"/>
      <c r="H502" s="232" t="s">
        <v>763</v>
      </c>
      <c r="I502" s="232" t="s">
        <v>767</v>
      </c>
      <c r="J502" s="177">
        <v>2015</v>
      </c>
      <c r="K502" s="549"/>
    </row>
    <row r="503" spans="1:11" s="233" customFormat="1" x14ac:dyDescent="0.2">
      <c r="A503" s="559"/>
      <c r="B503" s="559"/>
      <c r="C503" s="555"/>
      <c r="D503" s="548"/>
      <c r="E503" s="559"/>
      <c r="F503" s="559"/>
      <c r="G503" s="243"/>
      <c r="H503" s="232" t="s">
        <v>768</v>
      </c>
      <c r="I503" s="232" t="s">
        <v>769</v>
      </c>
      <c r="J503" s="177">
        <v>2015</v>
      </c>
      <c r="K503" s="549"/>
    </row>
    <row r="504" spans="1:11" s="233" customFormat="1" x14ac:dyDescent="0.2">
      <c r="A504" s="559"/>
      <c r="B504" s="559"/>
      <c r="C504" s="555"/>
      <c r="D504" s="548"/>
      <c r="E504" s="559"/>
      <c r="F504" s="559"/>
      <c r="G504" s="243"/>
      <c r="H504" s="232" t="s">
        <v>768</v>
      </c>
      <c r="I504" s="232" t="s">
        <v>770</v>
      </c>
      <c r="J504" s="177">
        <v>2015</v>
      </c>
      <c r="K504" s="549"/>
    </row>
    <row r="505" spans="1:11" s="233" customFormat="1" x14ac:dyDescent="0.2">
      <c r="A505" s="559"/>
      <c r="B505" s="559"/>
      <c r="C505" s="555"/>
      <c r="D505" s="548"/>
      <c r="E505" s="559"/>
      <c r="F505" s="559"/>
      <c r="G505" s="243"/>
      <c r="H505" s="232" t="s">
        <v>768</v>
      </c>
      <c r="I505" s="232" t="s">
        <v>771</v>
      </c>
      <c r="J505" s="177">
        <v>2015</v>
      </c>
      <c r="K505" s="549"/>
    </row>
    <row r="506" spans="1:11" s="233" customFormat="1" x14ac:dyDescent="0.2">
      <c r="A506" s="559"/>
      <c r="B506" s="559"/>
      <c r="C506" s="555"/>
      <c r="D506" s="548"/>
      <c r="E506" s="559"/>
      <c r="F506" s="559"/>
      <c r="G506" s="243"/>
      <c r="H506" s="232" t="s">
        <v>768</v>
      </c>
      <c r="I506" s="232" t="s">
        <v>772</v>
      </c>
      <c r="J506" s="177">
        <v>2015</v>
      </c>
      <c r="K506" s="549"/>
    </row>
    <row r="507" spans="1:11" s="233" customFormat="1" x14ac:dyDescent="0.2">
      <c r="A507" s="559"/>
      <c r="B507" s="559"/>
      <c r="C507" s="555"/>
      <c r="D507" s="548"/>
      <c r="E507" s="559"/>
      <c r="F507" s="559"/>
      <c r="G507" s="243"/>
      <c r="H507" s="232" t="s">
        <v>773</v>
      </c>
      <c r="I507" s="232" t="s">
        <v>774</v>
      </c>
      <c r="J507" s="177">
        <v>2015</v>
      </c>
      <c r="K507" s="549"/>
    </row>
    <row r="508" spans="1:11" s="233" customFormat="1" x14ac:dyDescent="0.2">
      <c r="A508" s="559"/>
      <c r="B508" s="559"/>
      <c r="C508" s="555"/>
      <c r="D508" s="548"/>
      <c r="E508" s="559"/>
      <c r="F508" s="559"/>
      <c r="G508" s="243"/>
      <c r="H508" s="232" t="s">
        <v>773</v>
      </c>
      <c r="I508" s="232" t="s">
        <v>775</v>
      </c>
      <c r="J508" s="177">
        <v>2015</v>
      </c>
      <c r="K508" s="549"/>
    </row>
    <row r="509" spans="1:11" s="233" customFormat="1" x14ac:dyDescent="0.2">
      <c r="A509" s="559"/>
      <c r="B509" s="559"/>
      <c r="C509" s="555"/>
      <c r="D509" s="548"/>
      <c r="E509" s="559"/>
      <c r="F509" s="559"/>
      <c r="G509" s="243"/>
      <c r="H509" s="232" t="s">
        <v>773</v>
      </c>
      <c r="I509" s="232" t="s">
        <v>776</v>
      </c>
      <c r="J509" s="177">
        <v>2015</v>
      </c>
      <c r="K509" s="549"/>
    </row>
    <row r="510" spans="1:11" s="233" customFormat="1" x14ac:dyDescent="0.2">
      <c r="A510" s="559"/>
      <c r="B510" s="559"/>
      <c r="C510" s="555"/>
      <c r="D510" s="548"/>
      <c r="E510" s="559"/>
      <c r="F510" s="559"/>
      <c r="G510" s="243"/>
      <c r="H510" s="232" t="s">
        <v>773</v>
      </c>
      <c r="I510" s="232" t="s">
        <v>777</v>
      </c>
      <c r="J510" s="177">
        <v>2015</v>
      </c>
      <c r="K510" s="549"/>
    </row>
    <row r="511" spans="1:11" s="233" customFormat="1" x14ac:dyDescent="0.2">
      <c r="A511" s="559"/>
      <c r="B511" s="559"/>
      <c r="C511" s="555"/>
      <c r="D511" s="548"/>
      <c r="E511" s="559"/>
      <c r="F511" s="559"/>
      <c r="G511" s="243"/>
      <c r="H511" s="232" t="s">
        <v>778</v>
      </c>
      <c r="I511" s="232" t="s">
        <v>779</v>
      </c>
      <c r="J511" s="177">
        <v>2015</v>
      </c>
      <c r="K511" s="549"/>
    </row>
    <row r="512" spans="1:11" s="233" customFormat="1" x14ac:dyDescent="0.2">
      <c r="A512" s="559"/>
      <c r="B512" s="559"/>
      <c r="C512" s="555"/>
      <c r="D512" s="548"/>
      <c r="E512" s="559"/>
      <c r="F512" s="559"/>
      <c r="G512" s="243"/>
      <c r="H512" s="232" t="s">
        <v>778</v>
      </c>
      <c r="I512" s="232" t="s">
        <v>780</v>
      </c>
      <c r="J512" s="177">
        <v>2015</v>
      </c>
      <c r="K512" s="549"/>
    </row>
    <row r="513" spans="1:11" s="233" customFormat="1" x14ac:dyDescent="0.2">
      <c r="A513" s="559"/>
      <c r="B513" s="559"/>
      <c r="C513" s="555"/>
      <c r="D513" s="548"/>
      <c r="E513" s="559"/>
      <c r="F513" s="559"/>
      <c r="G513" s="243"/>
      <c r="H513" s="232" t="s">
        <v>778</v>
      </c>
      <c r="I513" s="232" t="s">
        <v>781</v>
      </c>
      <c r="J513" s="177">
        <v>2015</v>
      </c>
      <c r="K513" s="549"/>
    </row>
    <row r="514" spans="1:11" s="233" customFormat="1" x14ac:dyDescent="0.2">
      <c r="A514" s="559"/>
      <c r="B514" s="559"/>
      <c r="C514" s="555"/>
      <c r="D514" s="548"/>
      <c r="E514" s="559"/>
      <c r="F514" s="559"/>
      <c r="G514" s="243"/>
      <c r="H514" s="232" t="s">
        <v>782</v>
      </c>
      <c r="I514" s="232" t="s">
        <v>783</v>
      </c>
      <c r="J514" s="177">
        <v>2015</v>
      </c>
      <c r="K514" s="549"/>
    </row>
    <row r="515" spans="1:11" s="233" customFormat="1" x14ac:dyDescent="0.2">
      <c r="A515" s="559"/>
      <c r="B515" s="559"/>
      <c r="C515" s="555"/>
      <c r="D515" s="548"/>
      <c r="E515" s="559"/>
      <c r="F515" s="559"/>
      <c r="G515" s="243"/>
      <c r="H515" s="232" t="s">
        <v>782</v>
      </c>
      <c r="I515" s="232" t="s">
        <v>784</v>
      </c>
      <c r="J515" s="177">
        <v>2015</v>
      </c>
      <c r="K515" s="549"/>
    </row>
    <row r="516" spans="1:11" s="233" customFormat="1" x14ac:dyDescent="0.2">
      <c r="A516" s="559"/>
      <c r="B516" s="559"/>
      <c r="C516" s="555"/>
      <c r="D516" s="548"/>
      <c r="E516" s="559"/>
      <c r="F516" s="559"/>
      <c r="G516" s="243"/>
      <c r="H516" s="232" t="s">
        <v>782</v>
      </c>
      <c r="I516" s="232" t="s">
        <v>785</v>
      </c>
      <c r="J516" s="177">
        <v>2015</v>
      </c>
      <c r="K516" s="549"/>
    </row>
    <row r="517" spans="1:11" s="233" customFormat="1" x14ac:dyDescent="0.2">
      <c r="A517" s="559"/>
      <c r="B517" s="559"/>
      <c r="C517" s="555"/>
      <c r="D517" s="548"/>
      <c r="E517" s="559"/>
      <c r="F517" s="559"/>
      <c r="G517" s="243"/>
      <c r="H517" s="232" t="s">
        <v>782</v>
      </c>
      <c r="I517" s="232" t="s">
        <v>786</v>
      </c>
      <c r="J517" s="177">
        <v>2015</v>
      </c>
      <c r="K517" s="549"/>
    </row>
    <row r="518" spans="1:11" s="233" customFormat="1" x14ac:dyDescent="0.2">
      <c r="A518" s="559"/>
      <c r="B518" s="559"/>
      <c r="C518" s="555"/>
      <c r="D518" s="548"/>
      <c r="E518" s="559"/>
      <c r="F518" s="559"/>
      <c r="G518" s="243"/>
      <c r="H518" s="232" t="s">
        <v>782</v>
      </c>
      <c r="I518" s="232" t="s">
        <v>787</v>
      </c>
      <c r="J518" s="177">
        <v>2015</v>
      </c>
      <c r="K518" s="549"/>
    </row>
    <row r="519" spans="1:11" s="233" customFormat="1" x14ac:dyDescent="0.2">
      <c r="A519" s="559"/>
      <c r="B519" s="559"/>
      <c r="C519" s="555"/>
      <c r="D519" s="548"/>
      <c r="E519" s="559"/>
      <c r="F519" s="559"/>
      <c r="G519" s="243"/>
      <c r="H519" s="232" t="s">
        <v>782</v>
      </c>
      <c r="I519" s="232" t="s">
        <v>788</v>
      </c>
      <c r="J519" s="177">
        <v>2015</v>
      </c>
      <c r="K519" s="549"/>
    </row>
    <row r="520" spans="1:11" s="233" customFormat="1" x14ac:dyDescent="0.2">
      <c r="A520" s="559"/>
      <c r="B520" s="559"/>
      <c r="C520" s="555"/>
      <c r="D520" s="548"/>
      <c r="E520" s="559"/>
      <c r="F520" s="559"/>
      <c r="G520" s="243"/>
      <c r="H520" s="232" t="s">
        <v>782</v>
      </c>
      <c r="I520" s="232" t="s">
        <v>789</v>
      </c>
      <c r="J520" s="177">
        <v>2015</v>
      </c>
      <c r="K520" s="549"/>
    </row>
    <row r="521" spans="1:11" s="233" customFormat="1" x14ac:dyDescent="0.2">
      <c r="A521" s="559"/>
      <c r="B521" s="559"/>
      <c r="C521" s="555"/>
      <c r="D521" s="548"/>
      <c r="E521" s="559"/>
      <c r="F521" s="559"/>
      <c r="G521" s="243"/>
      <c r="H521" s="232" t="s">
        <v>782</v>
      </c>
      <c r="I521" s="232" t="s">
        <v>790</v>
      </c>
      <c r="J521" s="177">
        <v>2015</v>
      </c>
      <c r="K521" s="549"/>
    </row>
    <row r="522" spans="1:11" s="233" customFormat="1" x14ac:dyDescent="0.2">
      <c r="A522" s="559"/>
      <c r="B522" s="559"/>
      <c r="C522" s="555"/>
      <c r="D522" s="548"/>
      <c r="E522" s="559"/>
      <c r="F522" s="559"/>
      <c r="G522" s="243"/>
      <c r="H522" s="232" t="s">
        <v>782</v>
      </c>
      <c r="I522" s="232" t="s">
        <v>791</v>
      </c>
      <c r="J522" s="177">
        <v>2015</v>
      </c>
      <c r="K522" s="549"/>
    </row>
    <row r="523" spans="1:11" s="233" customFormat="1" x14ac:dyDescent="0.2">
      <c r="A523" s="559"/>
      <c r="B523" s="559"/>
      <c r="C523" s="555"/>
      <c r="D523" s="548"/>
      <c r="E523" s="559"/>
      <c r="F523" s="559"/>
      <c r="G523" s="243"/>
      <c r="H523" s="232" t="s">
        <v>792</v>
      </c>
      <c r="I523" s="232" t="s">
        <v>793</v>
      </c>
      <c r="J523" s="177">
        <v>2015</v>
      </c>
      <c r="K523" s="549"/>
    </row>
    <row r="524" spans="1:11" s="233" customFormat="1" x14ac:dyDescent="0.2">
      <c r="A524" s="559"/>
      <c r="B524" s="559"/>
      <c r="C524" s="555"/>
      <c r="D524" s="548"/>
      <c r="E524" s="559"/>
      <c r="F524" s="559"/>
      <c r="G524" s="243"/>
      <c r="H524" s="232" t="s">
        <v>794</v>
      </c>
      <c r="I524" s="232" t="s">
        <v>795</v>
      </c>
      <c r="J524" s="177">
        <v>2015</v>
      </c>
      <c r="K524" s="549"/>
    </row>
    <row r="525" spans="1:11" s="233" customFormat="1" x14ac:dyDescent="0.2">
      <c r="A525" s="559"/>
      <c r="B525" s="559"/>
      <c r="C525" s="555"/>
      <c r="D525" s="548"/>
      <c r="E525" s="559"/>
      <c r="F525" s="559"/>
      <c r="G525" s="243"/>
      <c r="H525" s="232" t="s">
        <v>796</v>
      </c>
      <c r="I525" s="232" t="s">
        <v>797</v>
      </c>
      <c r="J525" s="177">
        <v>2015</v>
      </c>
      <c r="K525" s="549"/>
    </row>
    <row r="526" spans="1:11" s="233" customFormat="1" x14ac:dyDescent="0.2">
      <c r="A526" s="559"/>
      <c r="B526" s="559"/>
      <c r="C526" s="555"/>
      <c r="D526" s="548"/>
      <c r="E526" s="559"/>
      <c r="F526" s="559"/>
      <c r="G526" s="243"/>
      <c r="H526" s="232" t="s">
        <v>798</v>
      </c>
      <c r="I526" s="232" t="s">
        <v>799</v>
      </c>
      <c r="J526" s="177">
        <v>2015</v>
      </c>
      <c r="K526" s="549"/>
    </row>
    <row r="527" spans="1:11" s="233" customFormat="1" x14ac:dyDescent="0.2">
      <c r="A527" s="559"/>
      <c r="B527" s="559"/>
      <c r="C527" s="555"/>
      <c r="D527" s="548"/>
      <c r="E527" s="559"/>
      <c r="F527" s="559"/>
      <c r="G527" s="243"/>
      <c r="H527" s="232" t="s">
        <v>800</v>
      </c>
      <c r="I527" s="232" t="s">
        <v>801</v>
      </c>
      <c r="J527" s="177">
        <v>2015</v>
      </c>
      <c r="K527" s="549"/>
    </row>
    <row r="528" spans="1:11" s="233" customFormat="1" x14ac:dyDescent="0.2">
      <c r="A528" s="559"/>
      <c r="B528" s="559"/>
      <c r="C528" s="555"/>
      <c r="D528" s="548"/>
      <c r="E528" s="559"/>
      <c r="F528" s="559"/>
      <c r="G528" s="243"/>
      <c r="H528" s="232" t="s">
        <v>802</v>
      </c>
      <c r="I528" s="232" t="s">
        <v>803</v>
      </c>
      <c r="J528" s="177">
        <v>2015</v>
      </c>
      <c r="K528" s="549"/>
    </row>
    <row r="529" spans="1:11" s="233" customFormat="1" x14ac:dyDescent="0.2">
      <c r="A529" s="559"/>
      <c r="B529" s="559"/>
      <c r="C529" s="555"/>
      <c r="D529" s="548"/>
      <c r="E529" s="559"/>
      <c r="F529" s="559"/>
      <c r="G529" s="243"/>
      <c r="H529" s="232" t="s">
        <v>802</v>
      </c>
      <c r="I529" s="232" t="s">
        <v>804</v>
      </c>
      <c r="J529" s="177">
        <v>2015</v>
      </c>
      <c r="K529" s="549"/>
    </row>
    <row r="530" spans="1:11" s="233" customFormat="1" x14ac:dyDescent="0.2">
      <c r="A530" s="559"/>
      <c r="B530" s="559"/>
      <c r="C530" s="555"/>
      <c r="D530" s="548"/>
      <c r="E530" s="559"/>
      <c r="F530" s="559"/>
      <c r="G530" s="243"/>
      <c r="H530" s="232" t="s">
        <v>802</v>
      </c>
      <c r="I530" s="232" t="s">
        <v>805</v>
      </c>
      <c r="J530" s="177">
        <v>2015</v>
      </c>
      <c r="K530" s="549"/>
    </row>
    <row r="531" spans="1:11" s="233" customFormat="1" x14ac:dyDescent="0.2">
      <c r="A531" s="559"/>
      <c r="B531" s="559"/>
      <c r="C531" s="555"/>
      <c r="D531" s="548"/>
      <c r="E531" s="559"/>
      <c r="F531" s="559"/>
      <c r="G531" s="243"/>
      <c r="H531" s="232" t="s">
        <v>802</v>
      </c>
      <c r="I531" s="232" t="s">
        <v>806</v>
      </c>
      <c r="J531" s="177">
        <v>2015</v>
      </c>
      <c r="K531" s="549"/>
    </row>
    <row r="532" spans="1:11" s="233" customFormat="1" x14ac:dyDescent="0.2">
      <c r="A532" s="559"/>
      <c r="B532" s="559"/>
      <c r="C532" s="555"/>
      <c r="D532" s="548"/>
      <c r="E532" s="559"/>
      <c r="F532" s="559"/>
      <c r="G532" s="243"/>
      <c r="H532" s="232" t="s">
        <v>807</v>
      </c>
      <c r="I532" s="232" t="s">
        <v>808</v>
      </c>
      <c r="J532" s="177">
        <v>2015</v>
      </c>
      <c r="K532" s="549"/>
    </row>
    <row r="533" spans="1:11" s="233" customFormat="1" x14ac:dyDescent="0.2">
      <c r="A533" s="559"/>
      <c r="B533" s="559"/>
      <c r="C533" s="555"/>
      <c r="D533" s="548"/>
      <c r="E533" s="559"/>
      <c r="F533" s="559"/>
      <c r="G533" s="243"/>
      <c r="H533" s="232" t="s">
        <v>807</v>
      </c>
      <c r="I533" s="232" t="s">
        <v>809</v>
      </c>
      <c r="J533" s="177">
        <v>2015</v>
      </c>
      <c r="K533" s="549"/>
    </row>
    <row r="534" spans="1:11" s="233" customFormat="1" x14ac:dyDescent="0.2">
      <c r="A534" s="559"/>
      <c r="B534" s="559"/>
      <c r="C534" s="555"/>
      <c r="D534" s="548"/>
      <c r="E534" s="559"/>
      <c r="F534" s="559"/>
      <c r="G534" s="243"/>
      <c r="H534" s="232" t="s">
        <v>810</v>
      </c>
      <c r="I534" s="232" t="s">
        <v>811</v>
      </c>
      <c r="J534" s="177">
        <v>2015</v>
      </c>
      <c r="K534" s="549"/>
    </row>
    <row r="535" spans="1:11" s="233" customFormat="1" x14ac:dyDescent="0.2">
      <c r="A535" s="559"/>
      <c r="B535" s="559"/>
      <c r="C535" s="555"/>
      <c r="D535" s="548"/>
      <c r="E535" s="559"/>
      <c r="F535" s="559"/>
      <c r="G535" s="243"/>
      <c r="H535" s="232" t="s">
        <v>810</v>
      </c>
      <c r="I535" s="232" t="s">
        <v>812</v>
      </c>
      <c r="J535" s="177">
        <v>2015</v>
      </c>
      <c r="K535" s="549"/>
    </row>
    <row r="536" spans="1:11" s="233" customFormat="1" x14ac:dyDescent="0.2">
      <c r="A536" s="559"/>
      <c r="B536" s="559"/>
      <c r="C536" s="555"/>
      <c r="D536" s="548"/>
      <c r="E536" s="559"/>
      <c r="F536" s="559"/>
      <c r="G536" s="243"/>
      <c r="H536" s="232" t="s">
        <v>810</v>
      </c>
      <c r="I536" s="232" t="s">
        <v>813</v>
      </c>
      <c r="J536" s="177">
        <v>2015</v>
      </c>
      <c r="K536" s="549"/>
    </row>
    <row r="537" spans="1:11" s="233" customFormat="1" x14ac:dyDescent="0.2">
      <c r="A537" s="559"/>
      <c r="B537" s="559"/>
      <c r="C537" s="555"/>
      <c r="D537" s="548"/>
      <c r="E537" s="559"/>
      <c r="F537" s="559"/>
      <c r="G537" s="243"/>
      <c r="H537" s="232" t="s">
        <v>810</v>
      </c>
      <c r="I537" s="232" t="s">
        <v>814</v>
      </c>
      <c r="J537" s="177">
        <v>2015</v>
      </c>
      <c r="K537" s="549"/>
    </row>
    <row r="538" spans="1:11" s="233" customFormat="1" x14ac:dyDescent="0.2">
      <c r="A538" s="559"/>
      <c r="B538" s="559"/>
      <c r="C538" s="555"/>
      <c r="D538" s="548"/>
      <c r="E538" s="559"/>
      <c r="F538" s="559"/>
      <c r="G538" s="243"/>
      <c r="H538" s="232" t="s">
        <v>810</v>
      </c>
      <c r="I538" s="232" t="s">
        <v>815</v>
      </c>
      <c r="J538" s="177">
        <v>2015</v>
      </c>
      <c r="K538" s="549"/>
    </row>
    <row r="539" spans="1:11" s="233" customFormat="1" x14ac:dyDescent="0.2">
      <c r="A539" s="559"/>
      <c r="B539" s="559"/>
      <c r="C539" s="555"/>
      <c r="D539" s="548"/>
      <c r="E539" s="559"/>
      <c r="F539" s="559"/>
      <c r="G539" s="243"/>
      <c r="H539" s="232" t="s">
        <v>810</v>
      </c>
      <c r="I539" s="232" t="s">
        <v>816</v>
      </c>
      <c r="J539" s="177">
        <v>2015</v>
      </c>
      <c r="K539" s="549"/>
    </row>
    <row r="540" spans="1:11" s="233" customFormat="1" x14ac:dyDescent="0.2">
      <c r="A540" s="559"/>
      <c r="B540" s="559"/>
      <c r="C540" s="555"/>
      <c r="D540" s="548"/>
      <c r="E540" s="559"/>
      <c r="F540" s="559"/>
      <c r="G540" s="243"/>
      <c r="H540" s="232" t="s">
        <v>810</v>
      </c>
      <c r="I540" s="232" t="s">
        <v>817</v>
      </c>
      <c r="J540" s="177">
        <v>2015</v>
      </c>
      <c r="K540" s="549"/>
    </row>
    <row r="541" spans="1:11" s="233" customFormat="1" x14ac:dyDescent="0.2">
      <c r="A541" s="559"/>
      <c r="B541" s="559"/>
      <c r="C541" s="555"/>
      <c r="D541" s="548"/>
      <c r="E541" s="559"/>
      <c r="F541" s="559"/>
      <c r="G541" s="243"/>
      <c r="H541" s="232" t="s">
        <v>818</v>
      </c>
      <c r="I541" s="232" t="s">
        <v>819</v>
      </c>
      <c r="J541" s="177">
        <v>2015</v>
      </c>
      <c r="K541" s="549"/>
    </row>
    <row r="542" spans="1:11" s="233" customFormat="1" x14ac:dyDescent="0.2">
      <c r="A542" s="559"/>
      <c r="B542" s="559"/>
      <c r="C542" s="555"/>
      <c r="D542" s="548"/>
      <c r="E542" s="559"/>
      <c r="F542" s="559"/>
      <c r="G542" s="243"/>
      <c r="H542" s="232" t="s">
        <v>818</v>
      </c>
      <c r="I542" s="232" t="s">
        <v>820</v>
      </c>
      <c r="J542" s="177">
        <v>2015</v>
      </c>
      <c r="K542" s="549"/>
    </row>
    <row r="543" spans="1:11" s="233" customFormat="1" x14ac:dyDescent="0.2">
      <c r="A543" s="559"/>
      <c r="B543" s="559"/>
      <c r="C543" s="555"/>
      <c r="D543" s="548"/>
      <c r="E543" s="559"/>
      <c r="F543" s="559"/>
      <c r="G543" s="243"/>
      <c r="H543" s="232" t="s">
        <v>818</v>
      </c>
      <c r="I543" s="232" t="s">
        <v>821</v>
      </c>
      <c r="J543" s="177">
        <v>2015</v>
      </c>
      <c r="K543" s="549"/>
    </row>
    <row r="544" spans="1:11" s="233" customFormat="1" x14ac:dyDescent="0.2">
      <c r="A544" s="559"/>
      <c r="B544" s="559"/>
      <c r="C544" s="555"/>
      <c r="D544" s="548"/>
      <c r="E544" s="559"/>
      <c r="F544" s="559"/>
      <c r="G544" s="243"/>
      <c r="H544" s="232" t="s">
        <v>818</v>
      </c>
      <c r="I544" s="232" t="s">
        <v>822</v>
      </c>
      <c r="J544" s="177">
        <v>2015</v>
      </c>
      <c r="K544" s="549"/>
    </row>
    <row r="545" spans="1:11" s="233" customFormat="1" x14ac:dyDescent="0.2">
      <c r="A545" s="559"/>
      <c r="B545" s="559"/>
      <c r="C545" s="555"/>
      <c r="D545" s="548"/>
      <c r="E545" s="559"/>
      <c r="F545" s="559"/>
      <c r="G545" s="243"/>
      <c r="H545" s="232" t="s">
        <v>818</v>
      </c>
      <c r="I545" s="232" t="s">
        <v>823</v>
      </c>
      <c r="J545" s="177">
        <v>2015</v>
      </c>
      <c r="K545" s="549"/>
    </row>
    <row r="546" spans="1:11" s="233" customFormat="1" x14ac:dyDescent="0.2">
      <c r="A546" s="559"/>
      <c r="B546" s="559"/>
      <c r="C546" s="555"/>
      <c r="D546" s="548"/>
      <c r="E546" s="559"/>
      <c r="F546" s="559"/>
      <c r="G546" s="243"/>
      <c r="H546" s="232" t="s">
        <v>824</v>
      </c>
      <c r="I546" s="232" t="s">
        <v>825</v>
      </c>
      <c r="J546" s="177">
        <v>2015</v>
      </c>
      <c r="K546" s="549"/>
    </row>
    <row r="547" spans="1:11" s="233" customFormat="1" x14ac:dyDescent="0.2">
      <c r="A547" s="559"/>
      <c r="B547" s="559"/>
      <c r="C547" s="555"/>
      <c r="D547" s="548"/>
      <c r="E547" s="559"/>
      <c r="F547" s="559"/>
      <c r="G547" s="243"/>
      <c r="H547" s="232" t="s">
        <v>826</v>
      </c>
      <c r="I547" s="232" t="s">
        <v>827</v>
      </c>
      <c r="J547" s="177">
        <v>2015</v>
      </c>
      <c r="K547" s="549"/>
    </row>
    <row r="548" spans="1:11" s="233" customFormat="1" x14ac:dyDescent="0.2">
      <c r="A548" s="559"/>
      <c r="B548" s="559"/>
      <c r="C548" s="555"/>
      <c r="D548" s="548"/>
      <c r="E548" s="559"/>
      <c r="F548" s="559"/>
      <c r="G548" s="243"/>
      <c r="H548" s="232" t="s">
        <v>828</v>
      </c>
      <c r="I548" s="232" t="s">
        <v>829</v>
      </c>
      <c r="J548" s="177">
        <v>2015</v>
      </c>
      <c r="K548" s="549"/>
    </row>
    <row r="549" spans="1:11" s="233" customFormat="1" x14ac:dyDescent="0.2">
      <c r="A549" s="559"/>
      <c r="B549" s="559"/>
      <c r="C549" s="555"/>
      <c r="D549" s="548"/>
      <c r="E549" s="559"/>
      <c r="F549" s="559"/>
      <c r="G549" s="243"/>
      <c r="H549" s="232" t="s">
        <v>830</v>
      </c>
      <c r="I549" s="232" t="s">
        <v>831</v>
      </c>
      <c r="J549" s="177">
        <v>2015</v>
      </c>
      <c r="K549" s="549"/>
    </row>
    <row r="550" spans="1:11" s="233" customFormat="1" x14ac:dyDescent="0.2">
      <c r="A550" s="559"/>
      <c r="B550" s="559"/>
      <c r="C550" s="555"/>
      <c r="D550" s="548"/>
      <c r="E550" s="559"/>
      <c r="F550" s="559"/>
      <c r="G550" s="243"/>
      <c r="H550" s="232" t="s">
        <v>832</v>
      </c>
      <c r="I550" s="232" t="s">
        <v>833</v>
      </c>
      <c r="J550" s="177">
        <v>2015</v>
      </c>
      <c r="K550" s="549"/>
    </row>
    <row r="551" spans="1:11" s="233" customFormat="1" x14ac:dyDescent="0.2">
      <c r="A551" s="559"/>
      <c r="B551" s="559"/>
      <c r="C551" s="555"/>
      <c r="D551" s="548"/>
      <c r="E551" s="559"/>
      <c r="F551" s="559"/>
      <c r="G551" s="243"/>
      <c r="H551" s="232" t="s">
        <v>832</v>
      </c>
      <c r="I551" s="232" t="s">
        <v>834</v>
      </c>
      <c r="J551" s="177">
        <v>2015</v>
      </c>
      <c r="K551" s="549"/>
    </row>
    <row r="552" spans="1:11" s="233" customFormat="1" x14ac:dyDescent="0.2">
      <c r="A552" s="559"/>
      <c r="B552" s="559"/>
      <c r="C552" s="555"/>
      <c r="D552" s="548"/>
      <c r="E552" s="559"/>
      <c r="F552" s="559"/>
      <c r="G552" s="243"/>
      <c r="H552" s="232" t="s">
        <v>832</v>
      </c>
      <c r="I552" s="232" t="s">
        <v>835</v>
      </c>
      <c r="J552" s="177">
        <v>2015</v>
      </c>
      <c r="K552" s="549"/>
    </row>
    <row r="553" spans="1:11" s="233" customFormat="1" x14ac:dyDescent="0.2">
      <c r="A553" s="559"/>
      <c r="B553" s="559"/>
      <c r="C553" s="555"/>
      <c r="D553" s="548"/>
      <c r="E553" s="559"/>
      <c r="F553" s="559"/>
      <c r="G553" s="243"/>
      <c r="H553" s="232" t="s">
        <v>832</v>
      </c>
      <c r="I553" s="232" t="s">
        <v>836</v>
      </c>
      <c r="J553" s="177">
        <v>2015</v>
      </c>
      <c r="K553" s="549"/>
    </row>
    <row r="554" spans="1:11" s="233" customFormat="1" x14ac:dyDescent="0.2">
      <c r="A554" s="559"/>
      <c r="B554" s="559"/>
      <c r="C554" s="555"/>
      <c r="D554" s="548"/>
      <c r="E554" s="559"/>
      <c r="F554" s="559"/>
      <c r="G554" s="243"/>
      <c r="H554" s="232" t="s">
        <v>837</v>
      </c>
      <c r="I554" s="232" t="s">
        <v>838</v>
      </c>
      <c r="J554" s="177">
        <v>2016</v>
      </c>
      <c r="K554" s="549"/>
    </row>
    <row r="555" spans="1:11" s="233" customFormat="1" x14ac:dyDescent="0.2">
      <c r="A555" s="559"/>
      <c r="B555" s="559"/>
      <c r="C555" s="555"/>
      <c r="D555" s="548"/>
      <c r="E555" s="559"/>
      <c r="F555" s="559"/>
      <c r="G555" s="243"/>
      <c r="H555" s="232" t="s">
        <v>839</v>
      </c>
      <c r="I555" s="232" t="s">
        <v>840</v>
      </c>
      <c r="J555" s="177">
        <v>2016</v>
      </c>
      <c r="K555" s="549"/>
    </row>
    <row r="556" spans="1:11" s="233" customFormat="1" x14ac:dyDescent="0.2">
      <c r="A556" s="559"/>
      <c r="B556" s="559"/>
      <c r="C556" s="556"/>
      <c r="D556" s="548"/>
      <c r="E556" s="559"/>
      <c r="F556" s="559"/>
      <c r="G556" s="242"/>
      <c r="H556" s="232" t="s">
        <v>1218</v>
      </c>
      <c r="I556" s="232" t="s">
        <v>1219</v>
      </c>
      <c r="J556" s="177">
        <v>2017</v>
      </c>
      <c r="K556" s="549"/>
    </row>
    <row r="557" spans="1:11" s="233" customFormat="1" x14ac:dyDescent="0.2">
      <c r="A557" s="559"/>
      <c r="B557" s="559"/>
      <c r="C557" s="554"/>
      <c r="D557" s="548"/>
      <c r="E557" s="559"/>
      <c r="F557" s="559"/>
      <c r="G557" s="244"/>
      <c r="H557" s="232" t="s">
        <v>1220</v>
      </c>
      <c r="I557" s="232" t="s">
        <v>1221</v>
      </c>
      <c r="J557" s="177">
        <v>2017</v>
      </c>
      <c r="K557" s="349"/>
    </row>
    <row r="558" spans="1:11" s="233" customFormat="1" x14ac:dyDescent="0.2">
      <c r="A558" s="562"/>
      <c r="B558" s="562"/>
      <c r="C558" s="555"/>
      <c r="D558" s="549"/>
      <c r="E558" s="562"/>
      <c r="F558" s="562"/>
      <c r="G558" s="243"/>
      <c r="H558" s="232" t="s">
        <v>1222</v>
      </c>
      <c r="I558" s="232" t="s">
        <v>1223</v>
      </c>
      <c r="J558" s="177">
        <v>2017</v>
      </c>
      <c r="K558" s="349"/>
    </row>
    <row r="559" spans="1:11" s="233" customFormat="1" x14ac:dyDescent="0.2">
      <c r="A559" s="562"/>
      <c r="B559" s="562"/>
      <c r="C559" s="555"/>
      <c r="D559" s="549"/>
      <c r="E559" s="562"/>
      <c r="F559" s="562"/>
      <c r="G559" s="243"/>
      <c r="H559" s="232" t="s">
        <v>1224</v>
      </c>
      <c r="I559" s="232" t="s">
        <v>1225</v>
      </c>
      <c r="J559" s="177">
        <v>2017</v>
      </c>
      <c r="K559" s="349"/>
    </row>
    <row r="560" spans="1:11" s="233" customFormat="1" x14ac:dyDescent="0.2">
      <c r="A560" s="562"/>
      <c r="B560" s="562"/>
      <c r="C560" s="555"/>
      <c r="D560" s="549"/>
      <c r="E560" s="562"/>
      <c r="F560" s="562"/>
      <c r="G560" s="243"/>
      <c r="H560" s="232" t="s">
        <v>1226</v>
      </c>
      <c r="I560" s="232" t="s">
        <v>1227</v>
      </c>
      <c r="J560" s="177">
        <v>2017</v>
      </c>
      <c r="K560" s="349"/>
    </row>
    <row r="561" spans="1:11" s="233" customFormat="1" x14ac:dyDescent="0.2">
      <c r="A561" s="562"/>
      <c r="B561" s="562"/>
      <c r="C561" s="555"/>
      <c r="D561" s="549"/>
      <c r="E561" s="562"/>
      <c r="F561" s="562"/>
      <c r="G561" s="243"/>
      <c r="H561" s="232" t="s">
        <v>1228</v>
      </c>
      <c r="I561" s="232" t="s">
        <v>1229</v>
      </c>
      <c r="J561" s="177">
        <v>2017</v>
      </c>
      <c r="K561" s="349"/>
    </row>
    <row r="562" spans="1:11" s="233" customFormat="1" ht="14.25" customHeight="1" x14ac:dyDescent="0.2">
      <c r="A562" s="562"/>
      <c r="B562" s="562"/>
      <c r="C562" s="555"/>
      <c r="D562" s="549"/>
      <c r="E562" s="562"/>
      <c r="F562" s="562"/>
      <c r="G562" s="243"/>
      <c r="H562" s="232" t="s">
        <v>1230</v>
      </c>
      <c r="I562" s="232" t="s">
        <v>1231</v>
      </c>
      <c r="J562" s="177">
        <v>2017</v>
      </c>
      <c r="K562" s="349"/>
    </row>
    <row r="563" spans="1:11" s="233" customFormat="1" ht="14.25" customHeight="1" x14ac:dyDescent="0.2">
      <c r="A563" s="562"/>
      <c r="B563" s="562"/>
      <c r="C563" s="555"/>
      <c r="D563" s="549"/>
      <c r="E563" s="562"/>
      <c r="F563" s="562"/>
      <c r="G563" s="243"/>
      <c r="H563" s="232" t="s">
        <v>1232</v>
      </c>
      <c r="I563" s="232" t="s">
        <v>1233</v>
      </c>
      <c r="J563" s="177">
        <v>2017</v>
      </c>
      <c r="K563" s="349"/>
    </row>
    <row r="564" spans="1:11" s="233" customFormat="1" ht="14.25" customHeight="1" x14ac:dyDescent="0.2">
      <c r="A564" s="563"/>
      <c r="B564" s="563"/>
      <c r="C564" s="556"/>
      <c r="D564" s="550"/>
      <c r="E564" s="563"/>
      <c r="F564" s="563"/>
      <c r="G564" s="242"/>
      <c r="H564" s="232" t="s">
        <v>1473</v>
      </c>
      <c r="I564" s="232" t="s">
        <v>1330</v>
      </c>
      <c r="J564" s="229">
        <v>2018</v>
      </c>
      <c r="K564" s="349"/>
    </row>
    <row r="565" spans="1:11" s="233" customFormat="1" ht="14.25" customHeight="1" x14ac:dyDescent="0.2">
      <c r="A565" s="564"/>
      <c r="B565" s="565"/>
      <c r="C565" s="566"/>
      <c r="D565" s="576"/>
      <c r="E565" s="576"/>
      <c r="F565" s="576"/>
      <c r="G565" s="567"/>
      <c r="H565" s="232" t="s">
        <v>1474</v>
      </c>
      <c r="I565" s="232" t="s">
        <v>1332</v>
      </c>
      <c r="J565" s="229">
        <v>2018</v>
      </c>
      <c r="K565" s="349"/>
    </row>
    <row r="566" spans="1:11" s="233" customFormat="1" ht="14.25" customHeight="1" x14ac:dyDescent="0.2">
      <c r="A566" s="564"/>
      <c r="B566" s="565"/>
      <c r="C566" s="566"/>
      <c r="D566" s="576"/>
      <c r="E566" s="576"/>
      <c r="F566" s="576"/>
      <c r="G566" s="568"/>
      <c r="H566" s="232" t="s">
        <v>1333</v>
      </c>
      <c r="I566" s="232" t="s">
        <v>1334</v>
      </c>
      <c r="J566" s="229">
        <v>2018</v>
      </c>
      <c r="K566" s="349"/>
    </row>
    <row r="567" spans="1:11" s="233" customFormat="1" ht="15" customHeight="1" x14ac:dyDescent="0.2">
      <c r="A567" s="564"/>
      <c r="B567" s="565"/>
      <c r="C567" s="566"/>
      <c r="D567" s="576"/>
      <c r="E567" s="576"/>
      <c r="F567" s="576"/>
      <c r="G567" s="568"/>
      <c r="H567" s="232" t="s">
        <v>1335</v>
      </c>
      <c r="I567" s="232" t="s">
        <v>1336</v>
      </c>
      <c r="J567" s="229">
        <v>2018</v>
      </c>
      <c r="K567" s="570"/>
    </row>
    <row r="568" spans="1:11" s="233" customFormat="1" x14ac:dyDescent="0.2">
      <c r="A568" s="564"/>
      <c r="B568" s="565"/>
      <c r="C568" s="566"/>
      <c r="D568" s="576"/>
      <c r="E568" s="576"/>
      <c r="F568" s="576"/>
      <c r="G568" s="568"/>
      <c r="H568" s="232" t="s">
        <v>1335</v>
      </c>
      <c r="I568" s="232" t="s">
        <v>1475</v>
      </c>
      <c r="J568" s="229">
        <v>2018</v>
      </c>
      <c r="K568" s="571"/>
    </row>
    <row r="569" spans="1:11" s="233" customFormat="1" x14ac:dyDescent="0.2">
      <c r="A569" s="564"/>
      <c r="B569" s="565"/>
      <c r="C569" s="566"/>
      <c r="D569" s="576"/>
      <c r="E569" s="576"/>
      <c r="F569" s="576"/>
      <c r="G569" s="568"/>
      <c r="H569" s="232" t="s">
        <v>1337</v>
      </c>
      <c r="I569" s="232" t="s">
        <v>1338</v>
      </c>
      <c r="J569" s="229">
        <v>2018</v>
      </c>
      <c r="K569" s="571"/>
    </row>
    <row r="570" spans="1:11" s="233" customFormat="1" x14ac:dyDescent="0.2">
      <c r="A570" s="564"/>
      <c r="B570" s="565"/>
      <c r="C570" s="566"/>
      <c r="D570" s="576"/>
      <c r="E570" s="576"/>
      <c r="F570" s="576"/>
      <c r="G570" s="568"/>
      <c r="H570" s="232" t="s">
        <v>1337</v>
      </c>
      <c r="I570" s="232" t="s">
        <v>1476</v>
      </c>
      <c r="J570" s="229">
        <v>2018</v>
      </c>
      <c r="K570" s="571"/>
    </row>
    <row r="571" spans="1:11" s="233" customFormat="1" x14ac:dyDescent="0.2">
      <c r="A571" s="564"/>
      <c r="B571" s="565"/>
      <c r="C571" s="566"/>
      <c r="D571" s="576"/>
      <c r="E571" s="576"/>
      <c r="F571" s="576"/>
      <c r="G571" s="568"/>
      <c r="H571" s="232" t="s">
        <v>1337</v>
      </c>
      <c r="I571" s="232" t="s">
        <v>1339</v>
      </c>
      <c r="J571" s="229">
        <v>2018</v>
      </c>
      <c r="K571" s="571"/>
    </row>
    <row r="572" spans="1:11" s="233" customFormat="1" x14ac:dyDescent="0.2">
      <c r="A572" s="564"/>
      <c r="B572" s="565"/>
      <c r="C572" s="566"/>
      <c r="D572" s="576"/>
      <c r="E572" s="576"/>
      <c r="F572" s="576"/>
      <c r="G572" s="568"/>
      <c r="H572" s="232" t="s">
        <v>1340</v>
      </c>
      <c r="I572" s="232" t="s">
        <v>1341</v>
      </c>
      <c r="J572" s="229">
        <v>2018</v>
      </c>
      <c r="K572" s="571"/>
    </row>
    <row r="573" spans="1:11" s="233" customFormat="1" x14ac:dyDescent="0.2">
      <c r="A573" s="564"/>
      <c r="B573" s="565"/>
      <c r="C573" s="566"/>
      <c r="D573" s="576"/>
      <c r="E573" s="576"/>
      <c r="F573" s="576"/>
      <c r="G573" s="568"/>
      <c r="H573" s="232" t="s">
        <v>1340</v>
      </c>
      <c r="I573" s="232" t="s">
        <v>1342</v>
      </c>
      <c r="J573" s="229">
        <v>2018</v>
      </c>
      <c r="K573" s="570"/>
    </row>
    <row r="574" spans="1:11" s="233" customFormat="1" x14ac:dyDescent="0.2">
      <c r="A574" s="564"/>
      <c r="B574" s="565"/>
      <c r="C574" s="566"/>
      <c r="D574" s="576"/>
      <c r="E574" s="576"/>
      <c r="F574" s="576"/>
      <c r="G574" s="568"/>
      <c r="H574" s="232" t="s">
        <v>1343</v>
      </c>
      <c r="I574" s="232" t="s">
        <v>1344</v>
      </c>
      <c r="J574" s="229">
        <v>2018</v>
      </c>
      <c r="K574" s="571"/>
    </row>
    <row r="575" spans="1:11" s="233" customFormat="1" x14ac:dyDescent="0.2">
      <c r="A575" s="564"/>
      <c r="B575" s="565"/>
      <c r="C575" s="566"/>
      <c r="D575" s="576"/>
      <c r="E575" s="576"/>
      <c r="F575" s="576"/>
      <c r="G575" s="568"/>
      <c r="H575" s="232" t="s">
        <v>1345</v>
      </c>
      <c r="I575" s="232" t="s">
        <v>1346</v>
      </c>
      <c r="J575" s="229">
        <v>2018</v>
      </c>
      <c r="K575" s="571"/>
    </row>
    <row r="576" spans="1:11" s="233" customFormat="1" x14ac:dyDescent="0.2">
      <c r="A576" s="564"/>
      <c r="B576" s="565"/>
      <c r="C576" s="566"/>
      <c r="D576" s="576"/>
      <c r="E576" s="576"/>
      <c r="F576" s="576"/>
      <c r="G576" s="568"/>
      <c r="H576" s="232" t="s">
        <v>1347</v>
      </c>
      <c r="I576" s="232" t="s">
        <v>1348</v>
      </c>
      <c r="J576" s="229">
        <v>2018</v>
      </c>
      <c r="K576" s="571"/>
    </row>
    <row r="577" spans="1:11" s="233" customFormat="1" x14ac:dyDescent="0.2">
      <c r="A577" s="564"/>
      <c r="B577" s="565"/>
      <c r="C577" s="566"/>
      <c r="D577" s="576"/>
      <c r="E577" s="576"/>
      <c r="F577" s="576"/>
      <c r="G577" s="568"/>
      <c r="H577" s="232" t="s">
        <v>1349</v>
      </c>
      <c r="I577" s="232" t="s">
        <v>1350</v>
      </c>
      <c r="J577" s="229">
        <v>2018</v>
      </c>
      <c r="K577" s="571"/>
    </row>
    <row r="578" spans="1:11" s="233" customFormat="1" x14ac:dyDescent="0.2">
      <c r="A578" s="564"/>
      <c r="B578" s="565"/>
      <c r="C578" s="566"/>
      <c r="D578" s="576"/>
      <c r="E578" s="576"/>
      <c r="F578" s="576"/>
      <c r="G578" s="568"/>
      <c r="H578" s="232" t="s">
        <v>1379</v>
      </c>
      <c r="I578" s="232" t="s">
        <v>1380</v>
      </c>
      <c r="J578" s="229">
        <v>2018</v>
      </c>
      <c r="K578" s="571"/>
    </row>
    <row r="579" spans="1:11" s="233" customFormat="1" x14ac:dyDescent="0.2">
      <c r="A579" s="564"/>
      <c r="B579" s="565"/>
      <c r="C579" s="566"/>
      <c r="D579" s="576"/>
      <c r="E579" s="576"/>
      <c r="F579" s="576"/>
      <c r="G579" s="568"/>
      <c r="H579" s="232" t="s">
        <v>1381</v>
      </c>
      <c r="I579" s="232" t="s">
        <v>1382</v>
      </c>
      <c r="J579" s="229">
        <v>2018</v>
      </c>
      <c r="K579" s="571"/>
    </row>
    <row r="580" spans="1:11" s="233" customFormat="1" x14ac:dyDescent="0.2">
      <c r="A580" s="564"/>
      <c r="B580" s="565"/>
      <c r="C580" s="566"/>
      <c r="D580" s="576"/>
      <c r="E580" s="576"/>
      <c r="F580" s="576"/>
      <c r="G580" s="568"/>
      <c r="H580" s="232" t="s">
        <v>1351</v>
      </c>
      <c r="I580" s="232" t="s">
        <v>1352</v>
      </c>
      <c r="J580" s="229">
        <v>2018</v>
      </c>
      <c r="K580" s="571"/>
    </row>
    <row r="581" spans="1:11" s="233" customFormat="1" x14ac:dyDescent="0.2">
      <c r="A581" s="564"/>
      <c r="B581" s="565"/>
      <c r="C581" s="566"/>
      <c r="D581" s="576"/>
      <c r="E581" s="576"/>
      <c r="F581" s="576"/>
      <c r="G581" s="568"/>
      <c r="H581" s="232" t="s">
        <v>1353</v>
      </c>
      <c r="I581" s="232" t="s">
        <v>1354</v>
      </c>
      <c r="J581" s="229">
        <v>2018</v>
      </c>
      <c r="K581" s="571"/>
    </row>
    <row r="582" spans="1:11" s="233" customFormat="1" x14ac:dyDescent="0.2">
      <c r="A582" s="564"/>
      <c r="B582" s="565"/>
      <c r="C582" s="566"/>
      <c r="D582" s="576"/>
      <c r="E582" s="576"/>
      <c r="F582" s="576"/>
      <c r="G582" s="568"/>
      <c r="H582" s="232" t="s">
        <v>1355</v>
      </c>
      <c r="I582" s="232" t="s">
        <v>1356</v>
      </c>
      <c r="J582" s="229">
        <v>2018</v>
      </c>
      <c r="K582" s="572"/>
    </row>
    <row r="583" spans="1:11" s="233" customFormat="1" ht="14.25" customHeight="1" x14ac:dyDescent="0.2">
      <c r="A583" s="564"/>
      <c r="B583" s="565"/>
      <c r="C583" s="566"/>
      <c r="D583" s="576"/>
      <c r="E583" s="576"/>
      <c r="F583" s="576"/>
      <c r="G583" s="568"/>
      <c r="H583" s="232" t="s">
        <v>1357</v>
      </c>
      <c r="I583" s="232" t="s">
        <v>1383</v>
      </c>
      <c r="J583" s="229">
        <v>2018</v>
      </c>
      <c r="K583" s="241"/>
    </row>
    <row r="584" spans="1:11" s="233" customFormat="1" x14ac:dyDescent="0.2">
      <c r="A584" s="564"/>
      <c r="B584" s="565"/>
      <c r="C584" s="566"/>
      <c r="D584" s="576"/>
      <c r="E584" s="576"/>
      <c r="F584" s="576"/>
      <c r="G584" s="568"/>
      <c r="H584" s="232" t="s">
        <v>1357</v>
      </c>
      <c r="I584" s="232" t="s">
        <v>1358</v>
      </c>
      <c r="J584" s="229">
        <v>2018</v>
      </c>
      <c r="K584" s="241"/>
    </row>
    <row r="585" spans="1:11" s="233" customFormat="1" x14ac:dyDescent="0.2">
      <c r="A585" s="564"/>
      <c r="B585" s="565"/>
      <c r="C585" s="566"/>
      <c r="D585" s="576"/>
      <c r="E585" s="576"/>
      <c r="F585" s="576"/>
      <c r="G585" s="568"/>
      <c r="H585" s="232" t="s">
        <v>1359</v>
      </c>
      <c r="I585" s="232" t="s">
        <v>1360</v>
      </c>
      <c r="J585" s="229">
        <v>2018</v>
      </c>
      <c r="K585" s="241"/>
    </row>
    <row r="586" spans="1:11" s="233" customFormat="1" x14ac:dyDescent="0.2">
      <c r="A586" s="564"/>
      <c r="B586" s="565"/>
      <c r="C586" s="566"/>
      <c r="D586" s="576"/>
      <c r="E586" s="576"/>
      <c r="F586" s="576"/>
      <c r="G586" s="568"/>
      <c r="H586" s="232" t="s">
        <v>1361</v>
      </c>
      <c r="I586" s="232" t="s">
        <v>1362</v>
      </c>
      <c r="J586" s="229">
        <v>2018</v>
      </c>
      <c r="K586" s="241"/>
    </row>
    <row r="587" spans="1:11" s="233" customFormat="1" x14ac:dyDescent="0.2">
      <c r="A587" s="564"/>
      <c r="B587" s="565"/>
      <c r="C587" s="566"/>
      <c r="D587" s="576"/>
      <c r="E587" s="576"/>
      <c r="F587" s="576"/>
      <c r="G587" s="568"/>
      <c r="H587" s="232" t="s">
        <v>1363</v>
      </c>
      <c r="I587" s="232" t="s">
        <v>1364</v>
      </c>
      <c r="J587" s="229">
        <v>2018</v>
      </c>
      <c r="K587" s="241"/>
    </row>
    <row r="588" spans="1:11" s="233" customFormat="1" x14ac:dyDescent="0.2">
      <c r="A588" s="564"/>
      <c r="B588" s="565"/>
      <c r="C588" s="566"/>
      <c r="D588" s="576"/>
      <c r="E588" s="576"/>
      <c r="F588" s="576"/>
      <c r="G588" s="568"/>
      <c r="H588" s="232" t="s">
        <v>1365</v>
      </c>
      <c r="I588" s="232" t="s">
        <v>1366</v>
      </c>
      <c r="J588" s="229">
        <v>2018</v>
      </c>
      <c r="K588" s="241"/>
    </row>
    <row r="589" spans="1:11" s="233" customFormat="1" x14ac:dyDescent="0.2">
      <c r="A589" s="564"/>
      <c r="B589" s="565"/>
      <c r="C589" s="566"/>
      <c r="D589" s="576"/>
      <c r="E589" s="576"/>
      <c r="F589" s="576"/>
      <c r="G589" s="568"/>
      <c r="H589" s="232" t="s">
        <v>1369</v>
      </c>
      <c r="I589" s="232" t="s">
        <v>1370</v>
      </c>
      <c r="J589" s="229">
        <v>2018</v>
      </c>
      <c r="K589" s="241"/>
    </row>
    <row r="590" spans="1:11" s="233" customFormat="1" x14ac:dyDescent="0.2">
      <c r="A590" s="564"/>
      <c r="B590" s="565"/>
      <c r="C590" s="566"/>
      <c r="D590" s="576"/>
      <c r="E590" s="576"/>
      <c r="F590" s="576"/>
      <c r="G590" s="568"/>
      <c r="H590" s="232" t="s">
        <v>1384</v>
      </c>
      <c r="I590" s="232" t="s">
        <v>1331</v>
      </c>
      <c r="J590" s="229">
        <v>2018</v>
      </c>
      <c r="K590" s="241"/>
    </row>
    <row r="591" spans="1:11" s="233" customFormat="1" x14ac:dyDescent="0.2">
      <c r="A591" s="564"/>
      <c r="B591" s="565"/>
      <c r="C591" s="566"/>
      <c r="D591" s="576"/>
      <c r="E591" s="576"/>
      <c r="F591" s="576"/>
      <c r="G591" s="568"/>
      <c r="H591" s="232" t="s">
        <v>1385</v>
      </c>
      <c r="I591" s="232" t="s">
        <v>1386</v>
      </c>
      <c r="J591" s="229">
        <v>2018</v>
      </c>
      <c r="K591" s="241"/>
    </row>
    <row r="592" spans="1:11" s="233" customFormat="1" x14ac:dyDescent="0.2">
      <c r="A592" s="564"/>
      <c r="B592" s="565"/>
      <c r="C592" s="566"/>
      <c r="D592" s="576"/>
      <c r="E592" s="576"/>
      <c r="F592" s="576"/>
      <c r="G592" s="568"/>
      <c r="H592" s="232" t="s">
        <v>1387</v>
      </c>
      <c r="I592" s="232" t="s">
        <v>1388</v>
      </c>
      <c r="J592" s="229">
        <v>2018</v>
      </c>
      <c r="K592" s="241"/>
    </row>
    <row r="593" spans="1:11" s="233" customFormat="1" x14ac:dyDescent="0.2">
      <c r="A593" s="564"/>
      <c r="B593" s="565"/>
      <c r="C593" s="566"/>
      <c r="D593" s="576"/>
      <c r="E593" s="576"/>
      <c r="F593" s="576"/>
      <c r="G593" s="568"/>
      <c r="H593" s="232" t="s">
        <v>1373</v>
      </c>
      <c r="I593" s="232" t="s">
        <v>1389</v>
      </c>
      <c r="J593" s="229">
        <v>2018</v>
      </c>
      <c r="K593" s="241"/>
    </row>
    <row r="594" spans="1:11" s="233" customFormat="1" x14ac:dyDescent="0.2">
      <c r="A594" s="564"/>
      <c r="B594" s="565"/>
      <c r="C594" s="566"/>
      <c r="D594" s="576"/>
      <c r="E594" s="576"/>
      <c r="F594" s="576"/>
      <c r="G594" s="568"/>
      <c r="H594" s="232" t="s">
        <v>1390</v>
      </c>
      <c r="I594" s="232" t="s">
        <v>1391</v>
      </c>
      <c r="J594" s="229">
        <v>2018</v>
      </c>
      <c r="K594" s="241"/>
    </row>
    <row r="595" spans="1:11" s="233" customFormat="1" ht="21.75" customHeight="1" x14ac:dyDescent="0.2">
      <c r="A595" s="564"/>
      <c r="B595" s="565"/>
      <c r="C595" s="566"/>
      <c r="D595" s="576"/>
      <c r="E595" s="576"/>
      <c r="F595" s="576"/>
      <c r="G595" s="568"/>
      <c r="H595" s="232" t="s">
        <v>1392</v>
      </c>
      <c r="I595" s="232" t="s">
        <v>1393</v>
      </c>
      <c r="J595" s="229">
        <v>2018</v>
      </c>
      <c r="K595" s="241"/>
    </row>
    <row r="596" spans="1:11" s="233" customFormat="1" x14ac:dyDescent="0.2">
      <c r="A596" s="564"/>
      <c r="B596" s="565"/>
      <c r="C596" s="566"/>
      <c r="D596" s="576"/>
      <c r="E596" s="576"/>
      <c r="F596" s="576"/>
      <c r="G596" s="568"/>
      <c r="H596" s="232" t="s">
        <v>1394</v>
      </c>
      <c r="I596" s="232" t="s">
        <v>1395</v>
      </c>
      <c r="J596" s="229">
        <v>2018</v>
      </c>
      <c r="K596" s="241"/>
    </row>
    <row r="597" spans="1:11" s="233" customFormat="1" x14ac:dyDescent="0.2">
      <c r="A597" s="564"/>
      <c r="B597" s="565"/>
      <c r="C597" s="566"/>
      <c r="D597" s="576"/>
      <c r="E597" s="576"/>
      <c r="F597" s="576"/>
      <c r="G597" s="568"/>
      <c r="H597" s="232" t="s">
        <v>1396</v>
      </c>
      <c r="I597" s="232" t="s">
        <v>1397</v>
      </c>
      <c r="J597" s="229">
        <v>2018</v>
      </c>
      <c r="K597" s="241"/>
    </row>
    <row r="598" spans="1:11" s="233" customFormat="1" x14ac:dyDescent="0.2">
      <c r="A598" s="564"/>
      <c r="B598" s="565"/>
      <c r="C598" s="566"/>
      <c r="D598" s="576"/>
      <c r="E598" s="576"/>
      <c r="F598" s="576"/>
      <c r="G598" s="568"/>
      <c r="H598" s="232" t="s">
        <v>1367</v>
      </c>
      <c r="I598" s="232" t="s">
        <v>1368</v>
      </c>
      <c r="J598" s="229">
        <v>2018</v>
      </c>
      <c r="K598" s="241"/>
    </row>
    <row r="599" spans="1:11" s="233" customFormat="1" x14ac:dyDescent="0.2">
      <c r="A599" s="564"/>
      <c r="B599" s="565"/>
      <c r="C599" s="566"/>
      <c r="D599" s="576"/>
      <c r="E599" s="576"/>
      <c r="F599" s="576"/>
      <c r="G599" s="568"/>
      <c r="H599" s="232" t="s">
        <v>1398</v>
      </c>
      <c r="I599" s="232" t="s">
        <v>1399</v>
      </c>
      <c r="J599" s="229">
        <v>2018</v>
      </c>
      <c r="K599" s="241"/>
    </row>
    <row r="600" spans="1:11" s="233" customFormat="1" x14ac:dyDescent="0.2">
      <c r="A600" s="564"/>
      <c r="B600" s="565"/>
      <c r="C600" s="566"/>
      <c r="D600" s="576"/>
      <c r="E600" s="576"/>
      <c r="F600" s="576"/>
      <c r="G600" s="568"/>
      <c r="H600" s="232" t="s">
        <v>1371</v>
      </c>
      <c r="I600" s="232" t="s">
        <v>1372</v>
      </c>
      <c r="J600" s="229">
        <v>2018</v>
      </c>
      <c r="K600" s="241"/>
    </row>
    <row r="601" spans="1:11" s="233" customFormat="1" x14ac:dyDescent="0.2">
      <c r="A601" s="564"/>
      <c r="B601" s="565"/>
      <c r="C601" s="566"/>
      <c r="D601" s="576"/>
      <c r="E601" s="576"/>
      <c r="F601" s="576"/>
      <c r="G601" s="568"/>
      <c r="H601" s="232" t="s">
        <v>1400</v>
      </c>
      <c r="I601" s="232" t="s">
        <v>1401</v>
      </c>
      <c r="J601" s="229">
        <v>2018</v>
      </c>
      <c r="K601" s="241"/>
    </row>
    <row r="602" spans="1:11" s="233" customFormat="1" x14ac:dyDescent="0.2">
      <c r="A602" s="564"/>
      <c r="B602" s="565"/>
      <c r="C602" s="566"/>
      <c r="D602" s="576"/>
      <c r="E602" s="576"/>
      <c r="F602" s="576"/>
      <c r="G602" s="568"/>
      <c r="H602" s="232" t="s">
        <v>1402</v>
      </c>
      <c r="I602" s="232" t="s">
        <v>1403</v>
      </c>
      <c r="J602" s="229">
        <v>2018</v>
      </c>
      <c r="K602" s="241"/>
    </row>
    <row r="603" spans="1:11" s="233" customFormat="1" x14ac:dyDescent="0.2">
      <c r="A603" s="564"/>
      <c r="B603" s="565"/>
      <c r="C603" s="566"/>
      <c r="D603" s="576"/>
      <c r="E603" s="576"/>
      <c r="F603" s="576"/>
      <c r="G603" s="568"/>
      <c r="H603" s="232" t="s">
        <v>1404</v>
      </c>
      <c r="I603" s="232" t="s">
        <v>1405</v>
      </c>
      <c r="J603" s="229">
        <v>2018</v>
      </c>
      <c r="K603" s="241"/>
    </row>
    <row r="604" spans="1:11" s="233" customFormat="1" x14ac:dyDescent="0.2">
      <c r="A604" s="564"/>
      <c r="B604" s="565"/>
      <c r="C604" s="566"/>
      <c r="D604" s="576"/>
      <c r="E604" s="576"/>
      <c r="F604" s="576"/>
      <c r="G604" s="568"/>
      <c r="H604" s="232" t="s">
        <v>1406</v>
      </c>
      <c r="I604" s="232" t="s">
        <v>1407</v>
      </c>
      <c r="J604" s="229">
        <v>2018</v>
      </c>
      <c r="K604" s="241"/>
    </row>
    <row r="605" spans="1:11" s="233" customFormat="1" x14ac:dyDescent="0.2">
      <c r="A605" s="564"/>
      <c r="B605" s="565"/>
      <c r="C605" s="566"/>
      <c r="D605" s="576"/>
      <c r="E605" s="576"/>
      <c r="F605" s="576"/>
      <c r="G605" s="568"/>
      <c r="H605" s="232" t="s">
        <v>1408</v>
      </c>
      <c r="I605" s="232" t="s">
        <v>1409</v>
      </c>
      <c r="J605" s="229">
        <v>2018</v>
      </c>
      <c r="K605" s="241"/>
    </row>
    <row r="606" spans="1:11" s="233" customFormat="1" x14ac:dyDescent="0.2">
      <c r="A606" s="564"/>
      <c r="B606" s="565"/>
      <c r="C606" s="566"/>
      <c r="D606" s="576"/>
      <c r="E606" s="576"/>
      <c r="F606" s="576"/>
      <c r="G606" s="568"/>
      <c r="H606" s="232" t="s">
        <v>1410</v>
      </c>
      <c r="I606" s="232"/>
      <c r="J606" s="229">
        <v>2019</v>
      </c>
      <c r="K606" s="241"/>
    </row>
    <row r="607" spans="1:11" s="233" customFormat="1" ht="28.5" x14ac:dyDescent="0.2">
      <c r="A607" s="564"/>
      <c r="B607" s="565"/>
      <c r="C607" s="566"/>
      <c r="D607" s="576"/>
      <c r="E607" s="576"/>
      <c r="F607" s="576"/>
      <c r="G607" s="569"/>
      <c r="H607" s="232" t="s">
        <v>841</v>
      </c>
      <c r="I607" s="232" t="s">
        <v>842</v>
      </c>
      <c r="J607" s="177">
        <v>2016</v>
      </c>
      <c r="K607" s="240"/>
    </row>
    <row r="608" spans="1:11" s="233" customFormat="1" x14ac:dyDescent="0.2">
      <c r="A608" s="573"/>
      <c r="B608" s="573"/>
      <c r="C608" s="573"/>
      <c r="D608" s="573"/>
      <c r="E608" s="573"/>
      <c r="F608" s="573"/>
      <c r="G608" s="573"/>
      <c r="H608" s="239" t="s">
        <v>1695</v>
      </c>
      <c r="I608" s="238" t="s">
        <v>1694</v>
      </c>
      <c r="J608" s="236">
        <v>2024</v>
      </c>
      <c r="K608" s="561"/>
    </row>
    <row r="609" spans="1:11" s="233" customFormat="1" x14ac:dyDescent="0.2">
      <c r="A609" s="574"/>
      <c r="B609" s="574"/>
      <c r="C609" s="574"/>
      <c r="D609" s="574"/>
      <c r="E609" s="574"/>
      <c r="F609" s="574"/>
      <c r="G609" s="574"/>
      <c r="H609" s="237" t="s">
        <v>1692</v>
      </c>
      <c r="I609" s="230" t="s">
        <v>1693</v>
      </c>
      <c r="J609" s="236">
        <v>2024</v>
      </c>
      <c r="K609" s="561"/>
    </row>
    <row r="610" spans="1:11" s="233" customFormat="1" x14ac:dyDescent="0.2">
      <c r="A610" s="574"/>
      <c r="B610" s="574"/>
      <c r="C610" s="574"/>
      <c r="D610" s="574"/>
      <c r="E610" s="574"/>
      <c r="F610" s="574"/>
      <c r="G610" s="574"/>
      <c r="H610" s="237" t="s">
        <v>1692</v>
      </c>
      <c r="I610" s="230" t="s">
        <v>1691</v>
      </c>
      <c r="J610" s="236">
        <v>2024</v>
      </c>
      <c r="K610" s="561"/>
    </row>
    <row r="611" spans="1:11" s="233" customFormat="1" x14ac:dyDescent="0.2">
      <c r="A611" s="574"/>
      <c r="B611" s="574"/>
      <c r="C611" s="574"/>
      <c r="D611" s="574"/>
      <c r="E611" s="574"/>
      <c r="F611" s="574"/>
      <c r="G611" s="574"/>
      <c r="H611" s="237" t="s">
        <v>1689</v>
      </c>
      <c r="I611" s="230" t="s">
        <v>1690</v>
      </c>
      <c r="J611" s="236">
        <v>2024</v>
      </c>
      <c r="K611" s="561"/>
    </row>
    <row r="612" spans="1:11" s="233" customFormat="1" x14ac:dyDescent="0.2">
      <c r="A612" s="574"/>
      <c r="B612" s="574"/>
      <c r="C612" s="574"/>
      <c r="D612" s="574"/>
      <c r="E612" s="574"/>
      <c r="F612" s="574"/>
      <c r="G612" s="574"/>
      <c r="H612" s="237" t="s">
        <v>1689</v>
      </c>
      <c r="I612" s="230" t="s">
        <v>1688</v>
      </c>
      <c r="J612" s="236">
        <v>2024</v>
      </c>
      <c r="K612" s="561"/>
    </row>
    <row r="613" spans="1:11" s="233" customFormat="1" ht="28.5" x14ac:dyDescent="0.2">
      <c r="A613" s="574"/>
      <c r="B613" s="574"/>
      <c r="C613" s="574"/>
      <c r="D613" s="574"/>
      <c r="E613" s="574"/>
      <c r="F613" s="574"/>
      <c r="G613" s="574"/>
      <c r="H613" s="237" t="s">
        <v>1687</v>
      </c>
      <c r="I613" s="230" t="s">
        <v>1686</v>
      </c>
      <c r="J613" s="236">
        <v>2024</v>
      </c>
      <c r="K613" s="561"/>
    </row>
    <row r="614" spans="1:11" s="233" customFormat="1" ht="28.5" x14ac:dyDescent="0.2">
      <c r="A614" s="574"/>
      <c r="B614" s="574"/>
      <c r="C614" s="574"/>
      <c r="D614" s="574"/>
      <c r="E614" s="574"/>
      <c r="F614" s="574"/>
      <c r="G614" s="574"/>
      <c r="H614" s="237" t="s">
        <v>1685</v>
      </c>
      <c r="I614" s="230" t="s">
        <v>1684</v>
      </c>
      <c r="J614" s="236">
        <v>2024</v>
      </c>
      <c r="K614" s="561"/>
    </row>
    <row r="615" spans="1:11" s="233" customFormat="1" ht="28.5" x14ac:dyDescent="0.2">
      <c r="A615" s="574"/>
      <c r="B615" s="574"/>
      <c r="C615" s="574"/>
      <c r="D615" s="574"/>
      <c r="E615" s="574"/>
      <c r="F615" s="574"/>
      <c r="G615" s="574"/>
      <c r="H615" s="237" t="s">
        <v>1683</v>
      </c>
      <c r="I615" s="230" t="s">
        <v>1682</v>
      </c>
      <c r="J615" s="236">
        <v>2024</v>
      </c>
      <c r="K615" s="561"/>
    </row>
    <row r="616" spans="1:11" s="233" customFormat="1" ht="28.5" x14ac:dyDescent="0.2">
      <c r="A616" s="574"/>
      <c r="B616" s="574"/>
      <c r="C616" s="574"/>
      <c r="D616" s="574"/>
      <c r="E616" s="574"/>
      <c r="F616" s="574"/>
      <c r="G616" s="574"/>
      <c r="H616" s="230" t="s">
        <v>1680</v>
      </c>
      <c r="I616" s="230" t="s">
        <v>1681</v>
      </c>
      <c r="J616" s="236">
        <v>2024</v>
      </c>
      <c r="K616" s="561"/>
    </row>
    <row r="617" spans="1:11" s="233" customFormat="1" ht="28.5" x14ac:dyDescent="0.2">
      <c r="A617" s="574"/>
      <c r="B617" s="574"/>
      <c r="C617" s="574"/>
      <c r="D617" s="574"/>
      <c r="E617" s="574"/>
      <c r="F617" s="574"/>
      <c r="G617" s="574"/>
      <c r="H617" s="230" t="s">
        <v>1680</v>
      </c>
      <c r="I617" s="230" t="s">
        <v>1679</v>
      </c>
      <c r="J617" s="236">
        <v>2024</v>
      </c>
      <c r="K617" s="561"/>
    </row>
    <row r="618" spans="1:11" s="233" customFormat="1" x14ac:dyDescent="0.2">
      <c r="A618" s="574"/>
      <c r="B618" s="574"/>
      <c r="C618" s="574"/>
      <c r="D618" s="574"/>
      <c r="E618" s="574"/>
      <c r="F618" s="574"/>
      <c r="G618" s="574"/>
      <c r="H618" s="230" t="s">
        <v>1677</v>
      </c>
      <c r="I618" s="230" t="s">
        <v>1678</v>
      </c>
      <c r="J618" s="236">
        <v>2024</v>
      </c>
      <c r="K618" s="561"/>
    </row>
    <row r="619" spans="1:11" s="233" customFormat="1" x14ac:dyDescent="0.2">
      <c r="A619" s="574"/>
      <c r="B619" s="574"/>
      <c r="C619" s="574"/>
      <c r="D619" s="574"/>
      <c r="E619" s="574"/>
      <c r="F619" s="574"/>
      <c r="G619" s="574"/>
      <c r="H619" s="230" t="s">
        <v>1677</v>
      </c>
      <c r="I619" s="230" t="s">
        <v>1676</v>
      </c>
      <c r="J619" s="236">
        <v>2024</v>
      </c>
      <c r="K619" s="561"/>
    </row>
    <row r="620" spans="1:11" s="233" customFormat="1" x14ac:dyDescent="0.2">
      <c r="A620" s="574"/>
      <c r="B620" s="574"/>
      <c r="C620" s="574"/>
      <c r="D620" s="574"/>
      <c r="E620" s="574"/>
      <c r="F620" s="574"/>
      <c r="G620" s="574"/>
      <c r="H620" s="230" t="s">
        <v>1674</v>
      </c>
      <c r="I620" s="230" t="s">
        <v>1675</v>
      </c>
      <c r="J620" s="236">
        <v>2024</v>
      </c>
      <c r="K620" s="561"/>
    </row>
    <row r="621" spans="1:11" s="233" customFormat="1" x14ac:dyDescent="0.2">
      <c r="A621" s="574"/>
      <c r="B621" s="574"/>
      <c r="C621" s="574"/>
      <c r="D621" s="574"/>
      <c r="E621" s="574"/>
      <c r="F621" s="574"/>
      <c r="G621" s="574"/>
      <c r="H621" s="230" t="s">
        <v>1674</v>
      </c>
      <c r="I621" s="230" t="s">
        <v>1673</v>
      </c>
      <c r="J621" s="236">
        <v>2024</v>
      </c>
      <c r="K621" s="561"/>
    </row>
    <row r="622" spans="1:11" s="233" customFormat="1" ht="28.5" x14ac:dyDescent="0.2">
      <c r="A622" s="574"/>
      <c r="B622" s="574"/>
      <c r="C622" s="574"/>
      <c r="D622" s="574"/>
      <c r="E622" s="574"/>
      <c r="F622" s="574"/>
      <c r="G622" s="574"/>
      <c r="H622" s="230" t="s">
        <v>1668</v>
      </c>
      <c r="I622" s="230" t="s">
        <v>1672</v>
      </c>
      <c r="J622" s="236">
        <v>2024</v>
      </c>
      <c r="K622" s="561"/>
    </row>
    <row r="623" spans="1:11" s="233" customFormat="1" ht="28.5" x14ac:dyDescent="0.2">
      <c r="A623" s="574"/>
      <c r="B623" s="574"/>
      <c r="C623" s="574"/>
      <c r="D623" s="574"/>
      <c r="E623" s="574"/>
      <c r="F623" s="574"/>
      <c r="G623" s="574"/>
      <c r="H623" s="230" t="s">
        <v>1668</v>
      </c>
      <c r="I623" s="230" t="s">
        <v>1671</v>
      </c>
      <c r="J623" s="236">
        <v>2024</v>
      </c>
      <c r="K623" s="561"/>
    </row>
    <row r="624" spans="1:11" s="233" customFormat="1" ht="28.5" x14ac:dyDescent="0.2">
      <c r="A624" s="574"/>
      <c r="B624" s="574"/>
      <c r="C624" s="574"/>
      <c r="D624" s="574"/>
      <c r="E624" s="574"/>
      <c r="F624" s="574"/>
      <c r="G624" s="574"/>
      <c r="H624" s="230" t="s">
        <v>1668</v>
      </c>
      <c r="I624" s="230" t="s">
        <v>1670</v>
      </c>
      <c r="J624" s="236">
        <v>2024</v>
      </c>
      <c r="K624" s="561"/>
    </row>
    <row r="625" spans="1:11" s="233" customFormat="1" ht="28.5" x14ac:dyDescent="0.2">
      <c r="A625" s="574"/>
      <c r="B625" s="574"/>
      <c r="C625" s="574"/>
      <c r="D625" s="574"/>
      <c r="E625" s="574"/>
      <c r="F625" s="574"/>
      <c r="G625" s="574"/>
      <c r="H625" s="230" t="s">
        <v>1668</v>
      </c>
      <c r="I625" s="230" t="s">
        <v>1669</v>
      </c>
      <c r="J625" s="236">
        <v>2024</v>
      </c>
      <c r="K625" s="561"/>
    </row>
    <row r="626" spans="1:11" s="233" customFormat="1" ht="28.5" x14ac:dyDescent="0.2">
      <c r="A626" s="574"/>
      <c r="B626" s="574"/>
      <c r="C626" s="574"/>
      <c r="D626" s="574"/>
      <c r="E626" s="574"/>
      <c r="F626" s="574"/>
      <c r="G626" s="574"/>
      <c r="H626" s="230" t="s">
        <v>1668</v>
      </c>
      <c r="I626" s="230" t="s">
        <v>1667</v>
      </c>
      <c r="J626" s="236">
        <v>2024</v>
      </c>
      <c r="K626" s="561"/>
    </row>
    <row r="627" spans="1:11" s="233" customFormat="1" ht="28.5" x14ac:dyDescent="0.2">
      <c r="A627" s="574"/>
      <c r="B627" s="574"/>
      <c r="C627" s="574"/>
      <c r="D627" s="574"/>
      <c r="E627" s="574"/>
      <c r="F627" s="574"/>
      <c r="G627" s="574"/>
      <c r="H627" s="230" t="s">
        <v>1593</v>
      </c>
      <c r="I627" s="230" t="s">
        <v>1666</v>
      </c>
      <c r="J627" s="236">
        <v>2024</v>
      </c>
      <c r="K627" s="561"/>
    </row>
    <row r="628" spans="1:11" s="233" customFormat="1" ht="28.5" x14ac:dyDescent="0.2">
      <c r="A628" s="574"/>
      <c r="B628" s="574"/>
      <c r="C628" s="574"/>
      <c r="D628" s="574"/>
      <c r="E628" s="574"/>
      <c r="F628" s="574"/>
      <c r="G628" s="574"/>
      <c r="H628" s="230" t="s">
        <v>1665</v>
      </c>
      <c r="I628" s="230" t="s">
        <v>1664</v>
      </c>
      <c r="J628" s="236">
        <v>2024</v>
      </c>
      <c r="K628" s="561"/>
    </row>
    <row r="629" spans="1:11" s="233" customFormat="1" x14ac:dyDescent="0.2">
      <c r="A629" s="574"/>
      <c r="B629" s="574"/>
      <c r="C629" s="574"/>
      <c r="D629" s="574"/>
      <c r="E629" s="574"/>
      <c r="F629" s="574"/>
      <c r="G629" s="574"/>
      <c r="H629" s="237" t="s">
        <v>1661</v>
      </c>
      <c r="I629" s="230" t="s">
        <v>1663</v>
      </c>
      <c r="J629" s="236">
        <v>2024</v>
      </c>
      <c r="K629" s="561"/>
    </row>
    <row r="630" spans="1:11" s="233" customFormat="1" x14ac:dyDescent="0.2">
      <c r="A630" s="574"/>
      <c r="B630" s="574"/>
      <c r="C630" s="574"/>
      <c r="D630" s="574"/>
      <c r="E630" s="574"/>
      <c r="F630" s="574"/>
      <c r="G630" s="574"/>
      <c r="H630" s="237" t="s">
        <v>1661</v>
      </c>
      <c r="I630" s="230" t="s">
        <v>1662</v>
      </c>
      <c r="J630" s="236">
        <v>2024</v>
      </c>
      <c r="K630" s="561"/>
    </row>
    <row r="631" spans="1:11" s="233" customFormat="1" x14ac:dyDescent="0.2">
      <c r="A631" s="574"/>
      <c r="B631" s="574"/>
      <c r="C631" s="574"/>
      <c r="D631" s="574"/>
      <c r="E631" s="574"/>
      <c r="F631" s="574"/>
      <c r="G631" s="574"/>
      <c r="H631" s="237" t="s">
        <v>1661</v>
      </c>
      <c r="I631" s="230" t="s">
        <v>1660</v>
      </c>
      <c r="J631" s="236">
        <v>2024</v>
      </c>
      <c r="K631" s="561"/>
    </row>
    <row r="632" spans="1:11" s="233" customFormat="1" x14ac:dyDescent="0.2">
      <c r="A632" s="574"/>
      <c r="B632" s="574"/>
      <c r="C632" s="574"/>
      <c r="D632" s="574"/>
      <c r="E632" s="574"/>
      <c r="F632" s="574"/>
      <c r="G632" s="574"/>
      <c r="H632" s="237" t="s">
        <v>1659</v>
      </c>
      <c r="I632" s="230" t="s">
        <v>1658</v>
      </c>
      <c r="J632" s="236">
        <v>2024</v>
      </c>
      <c r="K632" s="561"/>
    </row>
    <row r="633" spans="1:11" s="233" customFormat="1" x14ac:dyDescent="0.2">
      <c r="A633" s="574"/>
      <c r="B633" s="574"/>
      <c r="C633" s="574"/>
      <c r="D633" s="574"/>
      <c r="E633" s="574"/>
      <c r="F633" s="574"/>
      <c r="G633" s="574"/>
      <c r="H633" s="237" t="s">
        <v>1656</v>
      </c>
      <c r="I633" s="230" t="s">
        <v>1657</v>
      </c>
      <c r="J633" s="236">
        <v>2024</v>
      </c>
      <c r="K633" s="561"/>
    </row>
    <row r="634" spans="1:11" s="233" customFormat="1" x14ac:dyDescent="0.2">
      <c r="A634" s="574"/>
      <c r="B634" s="574"/>
      <c r="C634" s="574"/>
      <c r="D634" s="574"/>
      <c r="E634" s="574"/>
      <c r="F634" s="574"/>
      <c r="G634" s="574"/>
      <c r="H634" s="237" t="s">
        <v>1656</v>
      </c>
      <c r="I634" s="230" t="s">
        <v>1655</v>
      </c>
      <c r="J634" s="236">
        <v>2024</v>
      </c>
      <c r="K634" s="561"/>
    </row>
    <row r="635" spans="1:11" s="233" customFormat="1" x14ac:dyDescent="0.2">
      <c r="A635" s="574"/>
      <c r="B635" s="574"/>
      <c r="C635" s="574"/>
      <c r="D635" s="574"/>
      <c r="E635" s="574"/>
      <c r="F635" s="574"/>
      <c r="G635" s="574"/>
      <c r="H635" s="237" t="s">
        <v>1653</v>
      </c>
      <c r="I635" s="230" t="s">
        <v>1654</v>
      </c>
      <c r="J635" s="236">
        <v>2024</v>
      </c>
      <c r="K635" s="561"/>
    </row>
    <row r="636" spans="1:11" s="233" customFormat="1" x14ac:dyDescent="0.2">
      <c r="A636" s="574"/>
      <c r="B636" s="574"/>
      <c r="C636" s="574"/>
      <c r="D636" s="574"/>
      <c r="E636" s="574"/>
      <c r="F636" s="574"/>
      <c r="G636" s="574"/>
      <c r="H636" s="237" t="s">
        <v>1653</v>
      </c>
      <c r="I636" s="230" t="s">
        <v>1652</v>
      </c>
      <c r="J636" s="236">
        <v>2024</v>
      </c>
      <c r="K636" s="561"/>
    </row>
    <row r="637" spans="1:11" s="233" customFormat="1" x14ac:dyDescent="0.2">
      <c r="A637" s="574"/>
      <c r="B637" s="574"/>
      <c r="C637" s="574"/>
      <c r="D637" s="574"/>
      <c r="E637" s="574"/>
      <c r="F637" s="574"/>
      <c r="G637" s="574"/>
      <c r="H637" s="237" t="s">
        <v>1651</v>
      </c>
      <c r="I637" s="230" t="s">
        <v>1650</v>
      </c>
      <c r="J637" s="236">
        <v>2024</v>
      </c>
      <c r="K637" s="561"/>
    </row>
    <row r="638" spans="1:11" s="233" customFormat="1" ht="28.5" x14ac:dyDescent="0.2">
      <c r="A638" s="574"/>
      <c r="B638" s="574"/>
      <c r="C638" s="574"/>
      <c r="D638" s="574"/>
      <c r="E638" s="574"/>
      <c r="F638" s="574"/>
      <c r="G638" s="574"/>
      <c r="H638" s="237" t="s">
        <v>1649</v>
      </c>
      <c r="I638" s="230" t="s">
        <v>1648</v>
      </c>
      <c r="J638" s="236">
        <v>2024</v>
      </c>
      <c r="K638" s="561"/>
    </row>
    <row r="639" spans="1:11" s="233" customFormat="1" ht="28.5" x14ac:dyDescent="0.2">
      <c r="A639" s="574"/>
      <c r="B639" s="574"/>
      <c r="C639" s="574"/>
      <c r="D639" s="574"/>
      <c r="E639" s="574"/>
      <c r="F639" s="574"/>
      <c r="G639" s="574"/>
      <c r="H639" s="237" t="s">
        <v>1647</v>
      </c>
      <c r="I639" s="230" t="s">
        <v>1646</v>
      </c>
      <c r="J639" s="236">
        <v>2024</v>
      </c>
      <c r="K639" s="561"/>
    </row>
    <row r="640" spans="1:11" s="233" customFormat="1" x14ac:dyDescent="0.2">
      <c r="A640" s="574"/>
      <c r="B640" s="574"/>
      <c r="C640" s="574"/>
      <c r="D640" s="574"/>
      <c r="E640" s="574"/>
      <c r="F640" s="574"/>
      <c r="G640" s="574"/>
      <c r="H640" s="237" t="s">
        <v>1629</v>
      </c>
      <c r="I640" s="230" t="s">
        <v>1645</v>
      </c>
      <c r="J640" s="236">
        <v>2024</v>
      </c>
      <c r="K640" s="561"/>
    </row>
    <row r="641" spans="1:11" s="233" customFormat="1" x14ac:dyDescent="0.2">
      <c r="A641" s="574"/>
      <c r="B641" s="574"/>
      <c r="C641" s="574"/>
      <c r="D641" s="574"/>
      <c r="E641" s="574"/>
      <c r="F641" s="574"/>
      <c r="G641" s="574"/>
      <c r="H641" s="237" t="s">
        <v>1644</v>
      </c>
      <c r="I641" s="230" t="s">
        <v>1643</v>
      </c>
      <c r="J641" s="236">
        <v>2024</v>
      </c>
      <c r="K641" s="561"/>
    </row>
    <row r="642" spans="1:11" s="233" customFormat="1" x14ac:dyDescent="0.2">
      <c r="A642" s="574"/>
      <c r="B642" s="574"/>
      <c r="C642" s="574"/>
      <c r="D642" s="574"/>
      <c r="E642" s="574"/>
      <c r="F642" s="574"/>
      <c r="G642" s="574"/>
      <c r="H642" s="237" t="s">
        <v>1642</v>
      </c>
      <c r="I642" s="230" t="s">
        <v>1641</v>
      </c>
      <c r="J642" s="236">
        <v>2024</v>
      </c>
      <c r="K642" s="561"/>
    </row>
    <row r="643" spans="1:11" s="233" customFormat="1" x14ac:dyDescent="0.2">
      <c r="A643" s="574"/>
      <c r="B643" s="574"/>
      <c r="C643" s="574"/>
      <c r="D643" s="574"/>
      <c r="E643" s="574"/>
      <c r="F643" s="574"/>
      <c r="G643" s="574"/>
      <c r="H643" s="237" t="s">
        <v>1640</v>
      </c>
      <c r="I643" s="230" t="s">
        <v>1639</v>
      </c>
      <c r="J643" s="236">
        <v>2024</v>
      </c>
      <c r="K643" s="561"/>
    </row>
    <row r="644" spans="1:11" s="233" customFormat="1" ht="28.5" x14ac:dyDescent="0.2">
      <c r="A644" s="574"/>
      <c r="B644" s="574"/>
      <c r="C644" s="574"/>
      <c r="D644" s="574"/>
      <c r="E644" s="574"/>
      <c r="F644" s="574"/>
      <c r="G644" s="574"/>
      <c r="H644" s="237" t="s">
        <v>1638</v>
      </c>
      <c r="I644" s="230" t="s">
        <v>1637</v>
      </c>
      <c r="J644" s="236">
        <v>2024</v>
      </c>
      <c r="K644" s="561"/>
    </row>
    <row r="645" spans="1:11" s="233" customFormat="1" ht="28.5" x14ac:dyDescent="0.2">
      <c r="A645" s="574"/>
      <c r="B645" s="574"/>
      <c r="C645" s="574"/>
      <c r="D645" s="574"/>
      <c r="E645" s="574"/>
      <c r="F645" s="574"/>
      <c r="G645" s="574"/>
      <c r="H645" s="237" t="s">
        <v>1636</v>
      </c>
      <c r="I645" s="230" t="s">
        <v>1635</v>
      </c>
      <c r="J645" s="236">
        <v>2024</v>
      </c>
      <c r="K645" s="561"/>
    </row>
    <row r="646" spans="1:11" s="233" customFormat="1" x14ac:dyDescent="0.2">
      <c r="A646" s="574"/>
      <c r="B646" s="574"/>
      <c r="C646" s="574"/>
      <c r="D646" s="574"/>
      <c r="E646" s="574"/>
      <c r="F646" s="574"/>
      <c r="G646" s="574"/>
      <c r="H646" s="237" t="s">
        <v>1631</v>
      </c>
      <c r="I646" s="230" t="s">
        <v>1634</v>
      </c>
      <c r="J646" s="236">
        <v>2024</v>
      </c>
      <c r="K646" s="561"/>
    </row>
    <row r="647" spans="1:11" s="233" customFormat="1" x14ac:dyDescent="0.2">
      <c r="A647" s="574"/>
      <c r="B647" s="574"/>
      <c r="C647" s="574"/>
      <c r="D647" s="574"/>
      <c r="E647" s="574"/>
      <c r="F647" s="574"/>
      <c r="G647" s="574"/>
      <c r="H647" s="237" t="s">
        <v>1631</v>
      </c>
      <c r="I647" s="230" t="s">
        <v>1633</v>
      </c>
      <c r="J647" s="236">
        <v>2024</v>
      </c>
      <c r="K647" s="561"/>
    </row>
    <row r="648" spans="1:11" s="233" customFormat="1" x14ac:dyDescent="0.2">
      <c r="A648" s="574"/>
      <c r="B648" s="574"/>
      <c r="C648" s="574"/>
      <c r="D648" s="574"/>
      <c r="E648" s="574"/>
      <c r="F648" s="574"/>
      <c r="G648" s="574"/>
      <c r="H648" s="237" t="s">
        <v>1631</v>
      </c>
      <c r="I648" s="230" t="s">
        <v>1632</v>
      </c>
      <c r="J648" s="236">
        <v>2024</v>
      </c>
      <c r="K648" s="561"/>
    </row>
    <row r="649" spans="1:11" s="233" customFormat="1" x14ac:dyDescent="0.2">
      <c r="A649" s="574"/>
      <c r="B649" s="574"/>
      <c r="C649" s="574"/>
      <c r="D649" s="574"/>
      <c r="E649" s="574"/>
      <c r="F649" s="574"/>
      <c r="G649" s="574"/>
      <c r="H649" s="237" t="s">
        <v>1631</v>
      </c>
      <c r="I649" s="230" t="s">
        <v>1630</v>
      </c>
      <c r="J649" s="236">
        <v>2024</v>
      </c>
      <c r="K649" s="561"/>
    </row>
    <row r="650" spans="1:11" s="233" customFormat="1" x14ac:dyDescent="0.2">
      <c r="A650" s="574"/>
      <c r="B650" s="574"/>
      <c r="C650" s="574"/>
      <c r="D650" s="574"/>
      <c r="E650" s="574"/>
      <c r="F650" s="574"/>
      <c r="G650" s="574"/>
      <c r="H650" s="237" t="s">
        <v>1629</v>
      </c>
      <c r="I650" s="230" t="s">
        <v>1628</v>
      </c>
      <c r="J650" s="236">
        <v>2024</v>
      </c>
      <c r="K650" s="561"/>
    </row>
    <row r="651" spans="1:11" s="233" customFormat="1" x14ac:dyDescent="0.2">
      <c r="A651" s="574"/>
      <c r="B651" s="574"/>
      <c r="C651" s="574"/>
      <c r="D651" s="574"/>
      <c r="E651" s="574"/>
      <c r="F651" s="574"/>
      <c r="G651" s="574"/>
      <c r="H651" s="237" t="s">
        <v>1627</v>
      </c>
      <c r="I651" s="230" t="s">
        <v>1626</v>
      </c>
      <c r="J651" s="236">
        <v>2024</v>
      </c>
      <c r="K651" s="561"/>
    </row>
    <row r="652" spans="1:11" s="233" customFormat="1" x14ac:dyDescent="0.2">
      <c r="A652" s="574"/>
      <c r="B652" s="574"/>
      <c r="C652" s="574"/>
      <c r="D652" s="574"/>
      <c r="E652" s="574"/>
      <c r="F652" s="574"/>
      <c r="G652" s="574"/>
      <c r="H652" s="237" t="s">
        <v>1625</v>
      </c>
      <c r="I652" s="230" t="s">
        <v>1624</v>
      </c>
      <c r="J652" s="236">
        <v>2024</v>
      </c>
      <c r="K652" s="561"/>
    </row>
    <row r="653" spans="1:11" s="233" customFormat="1" ht="28.5" x14ac:dyDescent="0.2">
      <c r="A653" s="574"/>
      <c r="B653" s="574"/>
      <c r="C653" s="574"/>
      <c r="D653" s="574"/>
      <c r="E653" s="574"/>
      <c r="F653" s="574"/>
      <c r="G653" s="574"/>
      <c r="H653" s="237" t="s">
        <v>1623</v>
      </c>
      <c r="I653" s="230" t="s">
        <v>1622</v>
      </c>
      <c r="J653" s="236">
        <v>2024</v>
      </c>
      <c r="K653" s="561"/>
    </row>
    <row r="654" spans="1:11" s="233" customFormat="1" x14ac:dyDescent="0.2">
      <c r="A654" s="574"/>
      <c r="B654" s="574"/>
      <c r="C654" s="574"/>
      <c r="D654" s="574"/>
      <c r="E654" s="574"/>
      <c r="F654" s="574"/>
      <c r="G654" s="574"/>
      <c r="H654" s="237" t="s">
        <v>1621</v>
      </c>
      <c r="I654" s="230" t="s">
        <v>1620</v>
      </c>
      <c r="J654" s="236">
        <v>2024</v>
      </c>
      <c r="K654" s="561"/>
    </row>
    <row r="655" spans="1:11" s="233" customFormat="1" x14ac:dyDescent="0.2">
      <c r="A655" s="574"/>
      <c r="B655" s="574"/>
      <c r="C655" s="574"/>
      <c r="D655" s="574"/>
      <c r="E655" s="574"/>
      <c r="F655" s="574"/>
      <c r="G655" s="574"/>
      <c r="H655" s="237" t="s">
        <v>1618</v>
      </c>
      <c r="I655" s="230" t="s">
        <v>1619</v>
      </c>
      <c r="J655" s="236">
        <v>2024</v>
      </c>
      <c r="K655" s="561"/>
    </row>
    <row r="656" spans="1:11" s="233" customFormat="1" x14ac:dyDescent="0.2">
      <c r="A656" s="574"/>
      <c r="B656" s="574"/>
      <c r="C656" s="574"/>
      <c r="D656" s="574"/>
      <c r="E656" s="574"/>
      <c r="F656" s="574"/>
      <c r="G656" s="574"/>
      <c r="H656" s="237" t="s">
        <v>1618</v>
      </c>
      <c r="I656" s="230" t="s">
        <v>1617</v>
      </c>
      <c r="J656" s="236">
        <v>2024</v>
      </c>
      <c r="K656" s="561"/>
    </row>
    <row r="657" spans="1:11" s="233" customFormat="1" x14ac:dyDescent="0.2">
      <c r="A657" s="574"/>
      <c r="B657" s="574"/>
      <c r="C657" s="574"/>
      <c r="D657" s="574"/>
      <c r="E657" s="574"/>
      <c r="F657" s="574"/>
      <c r="G657" s="574"/>
      <c r="H657" s="237" t="s">
        <v>1616</v>
      </c>
      <c r="I657" s="230" t="s">
        <v>1615</v>
      </c>
      <c r="J657" s="236">
        <v>2024</v>
      </c>
      <c r="K657" s="561"/>
    </row>
    <row r="658" spans="1:11" s="233" customFormat="1" x14ac:dyDescent="0.2">
      <c r="A658" s="574"/>
      <c r="B658" s="574"/>
      <c r="C658" s="574"/>
      <c r="D658" s="574"/>
      <c r="E658" s="574"/>
      <c r="F658" s="574"/>
      <c r="G658" s="574"/>
      <c r="H658" s="237" t="s">
        <v>1613</v>
      </c>
      <c r="I658" s="230" t="s">
        <v>1614</v>
      </c>
      <c r="J658" s="236">
        <v>2024</v>
      </c>
      <c r="K658" s="561"/>
    </row>
    <row r="659" spans="1:11" s="233" customFormat="1" x14ac:dyDescent="0.2">
      <c r="A659" s="574"/>
      <c r="B659" s="574"/>
      <c r="C659" s="574"/>
      <c r="D659" s="574"/>
      <c r="E659" s="574"/>
      <c r="F659" s="574"/>
      <c r="G659" s="574"/>
      <c r="H659" s="237" t="s">
        <v>1613</v>
      </c>
      <c r="I659" s="230" t="s">
        <v>1612</v>
      </c>
      <c r="J659" s="236">
        <v>2024</v>
      </c>
      <c r="K659" s="561"/>
    </row>
    <row r="660" spans="1:11" s="233" customFormat="1" x14ac:dyDescent="0.2">
      <c r="A660" s="574"/>
      <c r="B660" s="574"/>
      <c r="C660" s="574"/>
      <c r="D660" s="574"/>
      <c r="E660" s="574"/>
      <c r="F660" s="574"/>
      <c r="G660" s="574"/>
      <c r="H660" s="237" t="s">
        <v>1610</v>
      </c>
      <c r="I660" s="230" t="s">
        <v>1611</v>
      </c>
      <c r="J660" s="236">
        <v>2024</v>
      </c>
      <c r="K660" s="561"/>
    </row>
    <row r="661" spans="1:11" s="233" customFormat="1" x14ac:dyDescent="0.2">
      <c r="A661" s="574"/>
      <c r="B661" s="574"/>
      <c r="C661" s="574"/>
      <c r="D661" s="574"/>
      <c r="E661" s="574"/>
      <c r="F661" s="574"/>
      <c r="G661" s="574"/>
      <c r="H661" s="237" t="s">
        <v>1610</v>
      </c>
      <c r="I661" s="230" t="s">
        <v>1609</v>
      </c>
      <c r="J661" s="236">
        <v>2024</v>
      </c>
      <c r="K661" s="561"/>
    </row>
    <row r="662" spans="1:11" s="233" customFormat="1" x14ac:dyDescent="0.2">
      <c r="A662" s="574"/>
      <c r="B662" s="574"/>
      <c r="C662" s="574"/>
      <c r="D662" s="574"/>
      <c r="E662" s="574"/>
      <c r="F662" s="574"/>
      <c r="G662" s="574"/>
      <c r="H662" s="237" t="s">
        <v>1605</v>
      </c>
      <c r="I662" s="230" t="s">
        <v>1608</v>
      </c>
      <c r="J662" s="236">
        <v>2024</v>
      </c>
      <c r="K662" s="561"/>
    </row>
    <row r="663" spans="1:11" s="233" customFormat="1" x14ac:dyDescent="0.2">
      <c r="A663" s="574"/>
      <c r="B663" s="574"/>
      <c r="C663" s="574"/>
      <c r="D663" s="574"/>
      <c r="E663" s="574"/>
      <c r="F663" s="574"/>
      <c r="G663" s="574"/>
      <c r="H663" s="237" t="s">
        <v>1605</v>
      </c>
      <c r="I663" s="230" t="s">
        <v>1607</v>
      </c>
      <c r="J663" s="236">
        <v>2024</v>
      </c>
      <c r="K663" s="561"/>
    </row>
    <row r="664" spans="1:11" s="233" customFormat="1" x14ac:dyDescent="0.2">
      <c r="A664" s="574"/>
      <c r="B664" s="574"/>
      <c r="C664" s="574"/>
      <c r="D664" s="574"/>
      <c r="E664" s="574"/>
      <c r="F664" s="574"/>
      <c r="G664" s="574"/>
      <c r="H664" s="237" t="s">
        <v>1605</v>
      </c>
      <c r="I664" s="230" t="s">
        <v>1606</v>
      </c>
      <c r="J664" s="236">
        <v>2024</v>
      </c>
      <c r="K664" s="561"/>
    </row>
    <row r="665" spans="1:11" s="233" customFormat="1" x14ac:dyDescent="0.2">
      <c r="A665" s="574"/>
      <c r="B665" s="574"/>
      <c r="C665" s="574"/>
      <c r="D665" s="574"/>
      <c r="E665" s="574"/>
      <c r="F665" s="574"/>
      <c r="G665" s="574"/>
      <c r="H665" s="237" t="s">
        <v>1605</v>
      </c>
      <c r="I665" s="230" t="s">
        <v>1604</v>
      </c>
      <c r="J665" s="236">
        <v>2024</v>
      </c>
      <c r="K665" s="561"/>
    </row>
    <row r="666" spans="1:11" s="233" customFormat="1" ht="28.5" x14ac:dyDescent="0.2">
      <c r="A666" s="574"/>
      <c r="B666" s="574"/>
      <c r="C666" s="574"/>
      <c r="D666" s="574"/>
      <c r="E666" s="574"/>
      <c r="F666" s="574"/>
      <c r="G666" s="574"/>
      <c r="H666" s="237" t="s">
        <v>1603</v>
      </c>
      <c r="I666" s="230" t="s">
        <v>1602</v>
      </c>
      <c r="J666" s="236">
        <v>2024</v>
      </c>
      <c r="K666" s="561"/>
    </row>
    <row r="667" spans="1:11" s="233" customFormat="1" x14ac:dyDescent="0.2">
      <c r="A667" s="574"/>
      <c r="B667" s="574"/>
      <c r="C667" s="574"/>
      <c r="D667" s="574"/>
      <c r="E667" s="574"/>
      <c r="F667" s="574"/>
      <c r="G667" s="574"/>
      <c r="H667" s="237" t="s">
        <v>1600</v>
      </c>
      <c r="I667" s="230" t="s">
        <v>1601</v>
      </c>
      <c r="J667" s="236">
        <v>2024</v>
      </c>
      <c r="K667" s="561"/>
    </row>
    <row r="668" spans="1:11" s="233" customFormat="1" x14ac:dyDescent="0.2">
      <c r="A668" s="574"/>
      <c r="B668" s="574"/>
      <c r="C668" s="574"/>
      <c r="D668" s="574"/>
      <c r="E668" s="574"/>
      <c r="F668" s="574"/>
      <c r="G668" s="574"/>
      <c r="H668" s="237" t="s">
        <v>1600</v>
      </c>
      <c r="I668" s="230" t="s">
        <v>1599</v>
      </c>
      <c r="J668" s="236">
        <v>2024</v>
      </c>
      <c r="K668" s="561"/>
    </row>
    <row r="669" spans="1:11" s="233" customFormat="1" ht="28.5" x14ac:dyDescent="0.2">
      <c r="A669" s="574"/>
      <c r="B669" s="574"/>
      <c r="C669" s="574"/>
      <c r="D669" s="574"/>
      <c r="E669" s="574"/>
      <c r="F669" s="574"/>
      <c r="G669" s="574"/>
      <c r="H669" s="237" t="s">
        <v>1598</v>
      </c>
      <c r="I669" s="230" t="s">
        <v>1597</v>
      </c>
      <c r="J669" s="236">
        <v>2024</v>
      </c>
      <c r="K669" s="561"/>
    </row>
    <row r="670" spans="1:11" s="233" customFormat="1" ht="28.5" x14ac:dyDescent="0.2">
      <c r="A670" s="574"/>
      <c r="B670" s="574"/>
      <c r="C670" s="574"/>
      <c r="D670" s="574"/>
      <c r="E670" s="574"/>
      <c r="F670" s="574"/>
      <c r="G670" s="574"/>
      <c r="H670" s="237" t="s">
        <v>1596</v>
      </c>
      <c r="I670" s="230" t="s">
        <v>1594</v>
      </c>
      <c r="J670" s="236">
        <v>2024</v>
      </c>
      <c r="K670" s="561"/>
    </row>
    <row r="671" spans="1:11" s="233" customFormat="1" ht="28.5" x14ac:dyDescent="0.2">
      <c r="A671" s="575"/>
      <c r="B671" s="575"/>
      <c r="C671" s="575"/>
      <c r="D671" s="575"/>
      <c r="E671" s="575"/>
      <c r="F671" s="575"/>
      <c r="G671" s="575"/>
      <c r="H671" s="237" t="s">
        <v>1595</v>
      </c>
      <c r="I671" s="230" t="s">
        <v>1594</v>
      </c>
      <c r="J671" s="236">
        <v>2024</v>
      </c>
      <c r="K671" s="561"/>
    </row>
    <row r="672" spans="1:11" s="233" customFormat="1" ht="15" customHeight="1" x14ac:dyDescent="0.2">
      <c r="A672" s="559" t="s">
        <v>225</v>
      </c>
      <c r="B672" s="559">
        <v>8</v>
      </c>
      <c r="C672" s="554" t="s">
        <v>562</v>
      </c>
      <c r="D672" s="548" t="s">
        <v>563</v>
      </c>
      <c r="E672" s="559">
        <v>4</v>
      </c>
      <c r="F672" s="559">
        <v>4.18</v>
      </c>
      <c r="G672" s="559">
        <v>4</v>
      </c>
      <c r="H672" s="232" t="s">
        <v>843</v>
      </c>
      <c r="I672" s="232" t="s">
        <v>844</v>
      </c>
      <c r="J672" s="177">
        <v>2016</v>
      </c>
      <c r="K672" s="235"/>
    </row>
    <row r="673" spans="1:11" s="233" customFormat="1" ht="28.5" x14ac:dyDescent="0.2">
      <c r="A673" s="562"/>
      <c r="B673" s="562"/>
      <c r="C673" s="555"/>
      <c r="D673" s="549"/>
      <c r="E673" s="562"/>
      <c r="F673" s="562"/>
      <c r="G673" s="562"/>
      <c r="H673" s="232" t="s">
        <v>843</v>
      </c>
      <c r="I673" s="232" t="s">
        <v>845</v>
      </c>
      <c r="J673" s="177">
        <v>2016</v>
      </c>
      <c r="K673" s="235"/>
    </row>
    <row r="674" spans="1:11" s="233" customFormat="1" x14ac:dyDescent="0.2">
      <c r="A674" s="562"/>
      <c r="B674" s="562"/>
      <c r="C674" s="555"/>
      <c r="D674" s="549"/>
      <c r="E674" s="562"/>
      <c r="F674" s="562"/>
      <c r="G674" s="562"/>
      <c r="H674" s="232" t="s">
        <v>846</v>
      </c>
      <c r="I674" s="232" t="s">
        <v>847</v>
      </c>
      <c r="J674" s="177">
        <v>2016</v>
      </c>
      <c r="K674" s="235"/>
    </row>
    <row r="675" spans="1:11" s="233" customFormat="1" x14ac:dyDescent="0.2">
      <c r="A675" s="562"/>
      <c r="B675" s="562"/>
      <c r="C675" s="555"/>
      <c r="D675" s="549"/>
      <c r="E675" s="562"/>
      <c r="F675" s="562"/>
      <c r="G675" s="562"/>
      <c r="H675" s="232" t="s">
        <v>848</v>
      </c>
      <c r="I675" s="232" t="s">
        <v>849</v>
      </c>
      <c r="J675" s="177">
        <v>2016</v>
      </c>
      <c r="K675" s="235"/>
    </row>
    <row r="676" spans="1:11" s="233" customFormat="1" x14ac:dyDescent="0.2">
      <c r="A676" s="562"/>
      <c r="B676" s="562"/>
      <c r="C676" s="555"/>
      <c r="D676" s="549"/>
      <c r="E676" s="562"/>
      <c r="F676" s="562"/>
      <c r="G676" s="562"/>
      <c r="H676" s="232" t="s">
        <v>850</v>
      </c>
      <c r="I676" s="232" t="s">
        <v>851</v>
      </c>
      <c r="J676" s="177">
        <v>2016</v>
      </c>
      <c r="K676" s="235"/>
    </row>
    <row r="677" spans="1:11" s="233" customFormat="1" x14ac:dyDescent="0.2">
      <c r="A677" s="563"/>
      <c r="B677" s="563"/>
      <c r="C677" s="556"/>
      <c r="D677" s="550"/>
      <c r="E677" s="563"/>
      <c r="F677" s="563"/>
      <c r="G677" s="563"/>
      <c r="H677" s="232" t="s">
        <v>850</v>
      </c>
      <c r="I677" s="232" t="s">
        <v>852</v>
      </c>
      <c r="J677" s="177">
        <v>2016</v>
      </c>
      <c r="K677" s="235"/>
    </row>
    <row r="678" spans="1:11" s="233" customFormat="1" x14ac:dyDescent="0.2">
      <c r="A678" s="559"/>
      <c r="B678" s="559"/>
      <c r="C678" s="554"/>
      <c r="D678" s="548"/>
      <c r="E678" s="548"/>
      <c r="F678" s="548"/>
      <c r="G678" s="548"/>
      <c r="H678" s="232" t="s">
        <v>850</v>
      </c>
      <c r="I678" s="232" t="s">
        <v>853</v>
      </c>
      <c r="J678" s="177">
        <v>2016</v>
      </c>
      <c r="K678" s="235"/>
    </row>
    <row r="679" spans="1:11" s="233" customFormat="1" x14ac:dyDescent="0.2">
      <c r="A679" s="562"/>
      <c r="B679" s="562"/>
      <c r="C679" s="555"/>
      <c r="D679" s="549"/>
      <c r="E679" s="549"/>
      <c r="F679" s="549"/>
      <c r="G679" s="549"/>
      <c r="H679" s="232" t="s">
        <v>850</v>
      </c>
      <c r="I679" s="232" t="s">
        <v>854</v>
      </c>
      <c r="J679" s="177">
        <v>2016</v>
      </c>
      <c r="K679" s="235"/>
    </row>
    <row r="680" spans="1:11" s="233" customFormat="1" x14ac:dyDescent="0.2">
      <c r="A680" s="562"/>
      <c r="B680" s="562"/>
      <c r="C680" s="555"/>
      <c r="D680" s="549"/>
      <c r="E680" s="549"/>
      <c r="F680" s="549"/>
      <c r="G680" s="549"/>
      <c r="H680" s="232" t="s">
        <v>855</v>
      </c>
      <c r="I680" s="232" t="s">
        <v>856</v>
      </c>
      <c r="J680" s="177">
        <v>2016</v>
      </c>
      <c r="K680" s="235"/>
    </row>
    <row r="681" spans="1:11" s="233" customFormat="1" x14ac:dyDescent="0.2">
      <c r="A681" s="562"/>
      <c r="B681" s="562"/>
      <c r="C681" s="555"/>
      <c r="D681" s="549"/>
      <c r="E681" s="549"/>
      <c r="F681" s="549"/>
      <c r="G681" s="549"/>
      <c r="H681" s="232" t="s">
        <v>855</v>
      </c>
      <c r="I681" s="232" t="s">
        <v>857</v>
      </c>
      <c r="J681" s="177">
        <v>2016</v>
      </c>
      <c r="K681" s="235"/>
    </row>
    <row r="682" spans="1:11" s="233" customFormat="1" x14ac:dyDescent="0.2">
      <c r="A682" s="562"/>
      <c r="B682" s="562"/>
      <c r="C682" s="555"/>
      <c r="D682" s="549"/>
      <c r="E682" s="549"/>
      <c r="F682" s="549"/>
      <c r="G682" s="549"/>
      <c r="H682" s="232" t="s">
        <v>858</v>
      </c>
      <c r="I682" s="232" t="s">
        <v>859</v>
      </c>
      <c r="J682" s="177">
        <v>2016</v>
      </c>
      <c r="K682" s="235"/>
    </row>
    <row r="683" spans="1:11" s="233" customFormat="1" x14ac:dyDescent="0.2">
      <c r="A683" s="562"/>
      <c r="B683" s="562"/>
      <c r="C683" s="555"/>
      <c r="D683" s="549"/>
      <c r="E683" s="549"/>
      <c r="F683" s="549"/>
      <c r="G683" s="549"/>
      <c r="H683" s="232" t="s">
        <v>860</v>
      </c>
      <c r="I683" s="232" t="s">
        <v>861</v>
      </c>
      <c r="J683" s="177">
        <v>2016</v>
      </c>
      <c r="K683" s="571"/>
    </row>
    <row r="684" spans="1:11" s="233" customFormat="1" x14ac:dyDescent="0.2">
      <c r="A684" s="562"/>
      <c r="B684" s="562"/>
      <c r="C684" s="555"/>
      <c r="D684" s="549"/>
      <c r="E684" s="549"/>
      <c r="F684" s="549"/>
      <c r="G684" s="549"/>
      <c r="H684" s="232" t="s">
        <v>862</v>
      </c>
      <c r="I684" s="232" t="s">
        <v>863</v>
      </c>
      <c r="J684" s="177">
        <v>2016</v>
      </c>
      <c r="K684" s="571"/>
    </row>
    <row r="685" spans="1:11" s="233" customFormat="1" x14ac:dyDescent="0.2">
      <c r="A685" s="562"/>
      <c r="B685" s="562"/>
      <c r="C685" s="555"/>
      <c r="D685" s="549"/>
      <c r="E685" s="549"/>
      <c r="F685" s="549"/>
      <c r="G685" s="549"/>
      <c r="H685" s="232" t="s">
        <v>862</v>
      </c>
      <c r="I685" s="232" t="s">
        <v>864</v>
      </c>
      <c r="J685" s="177">
        <v>2016</v>
      </c>
      <c r="K685" s="571"/>
    </row>
    <row r="686" spans="1:11" s="233" customFormat="1" x14ac:dyDescent="0.2">
      <c r="A686" s="562"/>
      <c r="B686" s="562"/>
      <c r="C686" s="555"/>
      <c r="D686" s="549"/>
      <c r="E686" s="549"/>
      <c r="F686" s="549"/>
      <c r="G686" s="549"/>
      <c r="H686" s="232" t="s">
        <v>865</v>
      </c>
      <c r="I686" s="232" t="s">
        <v>866</v>
      </c>
      <c r="J686" s="177">
        <v>2016</v>
      </c>
      <c r="K686" s="571"/>
    </row>
    <row r="687" spans="1:11" s="223" customFormat="1" x14ac:dyDescent="0.2">
      <c r="A687" s="562"/>
      <c r="B687" s="562"/>
      <c r="C687" s="555"/>
      <c r="D687" s="549"/>
      <c r="E687" s="549"/>
      <c r="F687" s="549"/>
      <c r="G687" s="549"/>
      <c r="H687" s="232" t="s">
        <v>867</v>
      </c>
      <c r="I687" s="232" t="s">
        <v>868</v>
      </c>
      <c r="J687" s="177">
        <v>2016</v>
      </c>
      <c r="K687" s="571"/>
    </row>
    <row r="688" spans="1:11" s="223" customFormat="1" x14ac:dyDescent="0.2">
      <c r="A688" s="562"/>
      <c r="B688" s="562"/>
      <c r="C688" s="555"/>
      <c r="D688" s="549"/>
      <c r="E688" s="549"/>
      <c r="F688" s="549"/>
      <c r="G688" s="549"/>
      <c r="H688" s="232" t="s">
        <v>869</v>
      </c>
      <c r="I688" s="232" t="s">
        <v>870</v>
      </c>
      <c r="J688" s="177">
        <v>2017</v>
      </c>
      <c r="K688" s="571"/>
    </row>
    <row r="689" spans="1:11" s="223" customFormat="1" x14ac:dyDescent="0.2">
      <c r="A689" s="562"/>
      <c r="B689" s="562"/>
      <c r="C689" s="555"/>
      <c r="D689" s="549"/>
      <c r="E689" s="549"/>
      <c r="F689" s="549"/>
      <c r="G689" s="549"/>
      <c r="H689" s="232" t="s">
        <v>871</v>
      </c>
      <c r="I689" s="232" t="s">
        <v>872</v>
      </c>
      <c r="J689" s="177">
        <v>2017</v>
      </c>
      <c r="K689" s="571"/>
    </row>
    <row r="690" spans="1:11" s="223" customFormat="1" x14ac:dyDescent="0.2">
      <c r="A690" s="562"/>
      <c r="B690" s="562"/>
      <c r="C690" s="555"/>
      <c r="D690" s="549"/>
      <c r="E690" s="549"/>
      <c r="F690" s="549"/>
      <c r="G690" s="549"/>
      <c r="H690" s="232" t="s">
        <v>873</v>
      </c>
      <c r="I690" s="232" t="s">
        <v>874</v>
      </c>
      <c r="J690" s="177">
        <v>2017</v>
      </c>
      <c r="K690" s="571"/>
    </row>
    <row r="691" spans="1:11" s="223" customFormat="1" x14ac:dyDescent="0.2">
      <c r="A691" s="562"/>
      <c r="B691" s="562"/>
      <c r="C691" s="555"/>
      <c r="D691" s="549"/>
      <c r="E691" s="549"/>
      <c r="F691" s="549"/>
      <c r="G691" s="549"/>
      <c r="H691" s="232" t="s">
        <v>875</v>
      </c>
      <c r="I691" s="232" t="s">
        <v>876</v>
      </c>
      <c r="J691" s="177">
        <v>2016</v>
      </c>
      <c r="K691" s="571"/>
    </row>
    <row r="692" spans="1:11" s="223" customFormat="1" x14ac:dyDescent="0.2">
      <c r="A692" s="562"/>
      <c r="B692" s="562"/>
      <c r="C692" s="555"/>
      <c r="D692" s="549"/>
      <c r="E692" s="549"/>
      <c r="F692" s="549"/>
      <c r="G692" s="549"/>
      <c r="H692" s="232" t="s">
        <v>875</v>
      </c>
      <c r="I692" s="232" t="s">
        <v>877</v>
      </c>
      <c r="J692" s="177">
        <v>2016</v>
      </c>
      <c r="K692" s="571"/>
    </row>
    <row r="693" spans="1:11" s="223" customFormat="1" x14ac:dyDescent="0.2">
      <c r="A693" s="562"/>
      <c r="B693" s="562"/>
      <c r="C693" s="555"/>
      <c r="D693" s="549"/>
      <c r="E693" s="549"/>
      <c r="F693" s="549"/>
      <c r="G693" s="549"/>
      <c r="H693" s="232" t="s">
        <v>875</v>
      </c>
      <c r="I693" s="232" t="s">
        <v>878</v>
      </c>
      <c r="J693" s="177">
        <v>2016</v>
      </c>
      <c r="K693" s="571"/>
    </row>
    <row r="694" spans="1:11" s="223" customFormat="1" x14ac:dyDescent="0.2">
      <c r="A694" s="562"/>
      <c r="B694" s="562"/>
      <c r="C694" s="555"/>
      <c r="D694" s="549"/>
      <c r="E694" s="549"/>
      <c r="F694" s="549"/>
      <c r="G694" s="549"/>
      <c r="H694" s="232" t="s">
        <v>875</v>
      </c>
      <c r="I694" s="232" t="s">
        <v>879</v>
      </c>
      <c r="J694" s="177">
        <v>2016</v>
      </c>
      <c r="K694" s="571"/>
    </row>
    <row r="695" spans="1:11" s="223" customFormat="1" x14ac:dyDescent="0.2">
      <c r="A695" s="562"/>
      <c r="B695" s="562"/>
      <c r="C695" s="555"/>
      <c r="D695" s="549"/>
      <c r="E695" s="549"/>
      <c r="F695" s="549"/>
      <c r="G695" s="549"/>
      <c r="H695" s="232" t="s">
        <v>875</v>
      </c>
      <c r="I695" s="232" t="s">
        <v>880</v>
      </c>
      <c r="J695" s="177">
        <v>2016</v>
      </c>
      <c r="K695" s="571"/>
    </row>
    <row r="696" spans="1:11" s="223" customFormat="1" x14ac:dyDescent="0.2">
      <c r="A696" s="562"/>
      <c r="B696" s="562"/>
      <c r="C696" s="555"/>
      <c r="D696" s="549"/>
      <c r="E696" s="549"/>
      <c r="F696" s="549"/>
      <c r="G696" s="549"/>
      <c r="H696" s="232" t="s">
        <v>1234</v>
      </c>
      <c r="I696" s="232" t="s">
        <v>1235</v>
      </c>
      <c r="J696" s="347">
        <v>2015</v>
      </c>
      <c r="K696" s="571"/>
    </row>
    <row r="697" spans="1:11" s="223" customFormat="1" x14ac:dyDescent="0.2">
      <c r="A697" s="562"/>
      <c r="B697" s="562"/>
      <c r="C697" s="555"/>
      <c r="D697" s="549"/>
      <c r="E697" s="549"/>
      <c r="F697" s="549"/>
      <c r="G697" s="549"/>
      <c r="H697" s="232" t="s">
        <v>1236</v>
      </c>
      <c r="I697" s="232" t="s">
        <v>1237</v>
      </c>
      <c r="J697" s="347">
        <v>2015</v>
      </c>
      <c r="K697" s="571"/>
    </row>
    <row r="698" spans="1:11" s="223" customFormat="1" x14ac:dyDescent="0.2">
      <c r="A698" s="562"/>
      <c r="B698" s="562"/>
      <c r="C698" s="555"/>
      <c r="D698" s="549"/>
      <c r="E698" s="549"/>
      <c r="F698" s="549"/>
      <c r="G698" s="549"/>
      <c r="H698" s="232" t="s">
        <v>1238</v>
      </c>
      <c r="I698" s="232" t="s">
        <v>1239</v>
      </c>
      <c r="J698" s="347">
        <v>2015</v>
      </c>
      <c r="K698" s="571"/>
    </row>
    <row r="699" spans="1:11" s="223" customFormat="1" ht="313.5" x14ac:dyDescent="0.2">
      <c r="A699" s="563"/>
      <c r="B699" s="563"/>
      <c r="C699" s="556"/>
      <c r="D699" s="550"/>
      <c r="E699" s="550"/>
      <c r="F699" s="550"/>
      <c r="G699" s="550"/>
      <c r="H699" s="232" t="s">
        <v>1240</v>
      </c>
      <c r="I699" s="232" t="s">
        <v>1241</v>
      </c>
      <c r="J699" s="347">
        <v>2016</v>
      </c>
      <c r="K699" s="571"/>
    </row>
    <row r="700" spans="1:11" s="233" customFormat="1" ht="28.5" x14ac:dyDescent="0.2">
      <c r="A700" s="344"/>
      <c r="B700" s="344"/>
      <c r="C700" s="346"/>
      <c r="D700" s="349"/>
      <c r="E700" s="349"/>
      <c r="F700" s="349"/>
      <c r="G700" s="349"/>
      <c r="H700" s="230" t="s">
        <v>1593</v>
      </c>
      <c r="I700" s="234" t="s">
        <v>1592</v>
      </c>
      <c r="J700" s="229" t="s">
        <v>1591</v>
      </c>
      <c r="K700" s="345"/>
    </row>
    <row r="701" spans="1:11" s="223" customFormat="1" ht="14.25" customHeight="1" x14ac:dyDescent="0.2">
      <c r="A701" s="559" t="s">
        <v>225</v>
      </c>
      <c r="B701" s="559">
        <v>9</v>
      </c>
      <c r="C701" s="554" t="s">
        <v>556</v>
      </c>
      <c r="D701" s="559" t="s">
        <v>557</v>
      </c>
      <c r="E701" s="559">
        <v>12</v>
      </c>
      <c r="F701" s="559">
        <v>2.09</v>
      </c>
      <c r="G701" s="559">
        <v>1.4</v>
      </c>
      <c r="H701" s="232" t="s">
        <v>558</v>
      </c>
      <c r="I701" s="232" t="s">
        <v>1242</v>
      </c>
      <c r="J701" s="177">
        <v>2015</v>
      </c>
      <c r="K701" s="571"/>
    </row>
    <row r="702" spans="1:11" s="223" customFormat="1" x14ac:dyDescent="0.2">
      <c r="A702" s="562"/>
      <c r="B702" s="562"/>
      <c r="C702" s="555"/>
      <c r="D702" s="562"/>
      <c r="E702" s="562"/>
      <c r="F702" s="562"/>
      <c r="G702" s="562"/>
      <c r="H702" s="232" t="s">
        <v>559</v>
      </c>
      <c r="I702" s="232" t="s">
        <v>1243</v>
      </c>
      <c r="J702" s="177">
        <v>2015</v>
      </c>
      <c r="K702" s="571"/>
    </row>
    <row r="703" spans="1:11" s="223" customFormat="1" x14ac:dyDescent="0.2">
      <c r="A703" s="562"/>
      <c r="B703" s="562"/>
      <c r="C703" s="555"/>
      <c r="D703" s="562"/>
      <c r="E703" s="562"/>
      <c r="F703" s="562"/>
      <c r="G703" s="562"/>
      <c r="H703" s="232" t="s">
        <v>560</v>
      </c>
      <c r="I703" s="232" t="s">
        <v>1244</v>
      </c>
      <c r="J703" s="177">
        <v>2015</v>
      </c>
      <c r="K703" s="571"/>
    </row>
    <row r="704" spans="1:11" s="223" customFormat="1" x14ac:dyDescent="0.2">
      <c r="A704" s="562"/>
      <c r="B704" s="562"/>
      <c r="C704" s="555"/>
      <c r="D704" s="562"/>
      <c r="E704" s="562"/>
      <c r="F704" s="562"/>
      <c r="G704" s="562"/>
      <c r="H704" s="232" t="s">
        <v>561</v>
      </c>
      <c r="I704" s="232" t="s">
        <v>1245</v>
      </c>
      <c r="J704" s="177">
        <v>2015</v>
      </c>
      <c r="K704" s="571"/>
    </row>
    <row r="705" spans="1:11" s="223" customFormat="1" ht="57" x14ac:dyDescent="0.2">
      <c r="A705" s="562"/>
      <c r="B705" s="562"/>
      <c r="C705" s="555"/>
      <c r="D705" s="562"/>
      <c r="E705" s="562"/>
      <c r="F705" s="562"/>
      <c r="G705" s="562"/>
      <c r="H705" s="232" t="s">
        <v>881</v>
      </c>
      <c r="I705" s="232" t="s">
        <v>1246</v>
      </c>
      <c r="J705" s="177">
        <v>2016</v>
      </c>
      <c r="K705" s="231"/>
    </row>
    <row r="706" spans="1:11" s="223" customFormat="1" x14ac:dyDescent="0.2">
      <c r="A706" s="562"/>
      <c r="B706" s="562"/>
      <c r="C706" s="555"/>
      <c r="D706" s="562"/>
      <c r="E706" s="562"/>
      <c r="F706" s="562"/>
      <c r="G706" s="562"/>
      <c r="H706" s="232" t="s">
        <v>564</v>
      </c>
      <c r="I706" s="232" t="s">
        <v>565</v>
      </c>
      <c r="J706" s="177"/>
      <c r="K706" s="231"/>
    </row>
    <row r="707" spans="1:11" s="223" customFormat="1" x14ac:dyDescent="0.2">
      <c r="A707" s="562"/>
      <c r="B707" s="562"/>
      <c r="C707" s="555"/>
      <c r="D707" s="562"/>
      <c r="E707" s="562"/>
      <c r="F707" s="562"/>
      <c r="G707" s="562"/>
      <c r="H707" s="232" t="s">
        <v>566</v>
      </c>
      <c r="I707" s="232" t="s">
        <v>1247</v>
      </c>
      <c r="J707" s="177">
        <v>2015</v>
      </c>
      <c r="K707" s="231"/>
    </row>
    <row r="708" spans="1:11" s="223" customFormat="1" x14ac:dyDescent="0.2">
      <c r="A708" s="562"/>
      <c r="B708" s="562"/>
      <c r="C708" s="555"/>
      <c r="D708" s="562"/>
      <c r="E708" s="562"/>
      <c r="F708" s="562"/>
      <c r="G708" s="562"/>
      <c r="H708" s="232" t="s">
        <v>567</v>
      </c>
      <c r="I708" s="232" t="s">
        <v>1248</v>
      </c>
      <c r="J708" s="177">
        <v>2015</v>
      </c>
      <c r="K708" s="231"/>
    </row>
    <row r="709" spans="1:11" s="223" customFormat="1" x14ac:dyDescent="0.2">
      <c r="A709" s="562"/>
      <c r="B709" s="562"/>
      <c r="C709" s="555"/>
      <c r="D709" s="562"/>
      <c r="E709" s="562"/>
      <c r="F709" s="562"/>
      <c r="G709" s="562"/>
      <c r="H709" s="232" t="s">
        <v>568</v>
      </c>
      <c r="I709" s="232"/>
      <c r="J709" s="177">
        <v>2015</v>
      </c>
      <c r="K709" s="231"/>
    </row>
    <row r="710" spans="1:11" s="223" customFormat="1" x14ac:dyDescent="0.2">
      <c r="A710" s="562"/>
      <c r="B710" s="562"/>
      <c r="C710" s="555"/>
      <c r="D710" s="562"/>
      <c r="E710" s="562"/>
      <c r="F710" s="562"/>
      <c r="G710" s="562"/>
      <c r="H710" s="232" t="s">
        <v>569</v>
      </c>
      <c r="I710" s="232" t="s">
        <v>1249</v>
      </c>
      <c r="J710" s="177">
        <v>2015</v>
      </c>
      <c r="K710" s="231"/>
    </row>
    <row r="711" spans="1:11" s="223" customFormat="1" x14ac:dyDescent="0.2">
      <c r="A711" s="562"/>
      <c r="B711" s="562"/>
      <c r="C711" s="555"/>
      <c r="D711" s="562"/>
      <c r="E711" s="562"/>
      <c r="F711" s="562"/>
      <c r="G711" s="562"/>
      <c r="H711" s="232" t="s">
        <v>570</v>
      </c>
      <c r="I711" s="232" t="s">
        <v>1250</v>
      </c>
      <c r="J711" s="177">
        <v>2015</v>
      </c>
      <c r="K711" s="231"/>
    </row>
    <row r="712" spans="1:11" s="223" customFormat="1" x14ac:dyDescent="0.2">
      <c r="A712" s="562"/>
      <c r="B712" s="562"/>
      <c r="C712" s="555"/>
      <c r="D712" s="562"/>
      <c r="E712" s="562"/>
      <c r="F712" s="562"/>
      <c r="G712" s="562"/>
      <c r="H712" s="232" t="s">
        <v>571</v>
      </c>
      <c r="I712" s="232" t="s">
        <v>1251</v>
      </c>
      <c r="J712" s="177">
        <v>2015</v>
      </c>
      <c r="K712" s="231"/>
    </row>
    <row r="713" spans="1:11" s="223" customFormat="1" x14ac:dyDescent="0.2">
      <c r="A713" s="562"/>
      <c r="B713" s="562"/>
      <c r="C713" s="555"/>
      <c r="D713" s="562"/>
      <c r="E713" s="562"/>
      <c r="F713" s="562"/>
      <c r="G713" s="562"/>
      <c r="H713" s="232" t="s">
        <v>572</v>
      </c>
      <c r="I713" s="232" t="s">
        <v>1252</v>
      </c>
      <c r="J713" s="177">
        <v>2015</v>
      </c>
      <c r="K713" s="231"/>
    </row>
    <row r="714" spans="1:11" s="223" customFormat="1" x14ac:dyDescent="0.2">
      <c r="A714" s="562"/>
      <c r="B714" s="562"/>
      <c r="C714" s="555"/>
      <c r="D714" s="562"/>
      <c r="E714" s="562"/>
      <c r="F714" s="562"/>
      <c r="G714" s="562"/>
      <c r="H714" s="232" t="s">
        <v>573</v>
      </c>
      <c r="I714" s="232" t="s">
        <v>1239</v>
      </c>
      <c r="J714" s="177">
        <v>2015</v>
      </c>
      <c r="K714" s="231"/>
    </row>
    <row r="715" spans="1:11" s="223" customFormat="1" x14ac:dyDescent="0.2">
      <c r="A715" s="562"/>
      <c r="B715" s="562"/>
      <c r="C715" s="555"/>
      <c r="D715" s="562"/>
      <c r="E715" s="562"/>
      <c r="F715" s="562"/>
      <c r="G715" s="562"/>
      <c r="H715" s="232" t="s">
        <v>574</v>
      </c>
      <c r="I715" s="232" t="s">
        <v>1253</v>
      </c>
      <c r="J715" s="177">
        <v>2015</v>
      </c>
      <c r="K715" s="231"/>
    </row>
    <row r="716" spans="1:11" s="223" customFormat="1" ht="28.5" x14ac:dyDescent="0.2">
      <c r="A716" s="562"/>
      <c r="B716" s="562"/>
      <c r="C716" s="555"/>
      <c r="D716" s="562"/>
      <c r="E716" s="562"/>
      <c r="F716" s="562"/>
      <c r="G716" s="562"/>
      <c r="H716" s="232" t="s">
        <v>1254</v>
      </c>
      <c r="I716" s="232" t="s">
        <v>1255</v>
      </c>
      <c r="J716" s="177">
        <v>2016</v>
      </c>
      <c r="K716" s="231"/>
    </row>
    <row r="717" spans="1:11" s="223" customFormat="1" x14ac:dyDescent="0.2">
      <c r="A717" s="562"/>
      <c r="B717" s="562"/>
      <c r="C717" s="555"/>
      <c r="D717" s="562"/>
      <c r="E717" s="562"/>
      <c r="F717" s="562"/>
      <c r="G717" s="562"/>
      <c r="H717" s="232" t="s">
        <v>882</v>
      </c>
      <c r="I717" s="232" t="s">
        <v>1256</v>
      </c>
      <c r="J717" s="177">
        <v>2016</v>
      </c>
      <c r="K717" s="231"/>
    </row>
    <row r="718" spans="1:11" s="223" customFormat="1" x14ac:dyDescent="0.2">
      <c r="A718" s="563"/>
      <c r="B718" s="563"/>
      <c r="C718" s="556"/>
      <c r="D718" s="563"/>
      <c r="E718" s="563"/>
      <c r="F718" s="563"/>
      <c r="G718" s="563"/>
      <c r="H718" s="232" t="s">
        <v>1590</v>
      </c>
      <c r="I718" s="232" t="s">
        <v>1258</v>
      </c>
      <c r="J718" s="177">
        <v>2015</v>
      </c>
      <c r="K718" s="231"/>
    </row>
    <row r="719" spans="1:11" s="223" customFormat="1" ht="51" customHeight="1" x14ac:dyDescent="0.2">
      <c r="A719" s="577" t="s">
        <v>225</v>
      </c>
      <c r="B719" s="577">
        <v>10</v>
      </c>
      <c r="C719" s="580" t="s">
        <v>1257</v>
      </c>
      <c r="D719" s="548" t="s">
        <v>1532</v>
      </c>
      <c r="E719" s="559">
        <v>188</v>
      </c>
      <c r="F719" s="559">
        <v>1.04</v>
      </c>
      <c r="G719" s="559">
        <v>1</v>
      </c>
      <c r="H719" s="232" t="s">
        <v>1259</v>
      </c>
      <c r="I719" s="232" t="s">
        <v>1260</v>
      </c>
      <c r="J719" s="177">
        <v>2013</v>
      </c>
      <c r="K719" s="231"/>
    </row>
    <row r="720" spans="1:11" s="223" customFormat="1" x14ac:dyDescent="0.2">
      <c r="A720" s="578"/>
      <c r="B720" s="578"/>
      <c r="C720" s="581"/>
      <c r="D720" s="549"/>
      <c r="E720" s="562"/>
      <c r="F720" s="562"/>
      <c r="G720" s="562"/>
      <c r="H720" s="232"/>
      <c r="I720" s="232"/>
      <c r="J720" s="177"/>
      <c r="K720" s="231"/>
    </row>
    <row r="721" spans="1:11" s="223" customFormat="1" x14ac:dyDescent="0.2">
      <c r="A721" s="578"/>
      <c r="B721" s="578"/>
      <c r="C721" s="581"/>
      <c r="D721" s="549"/>
      <c r="E721" s="562"/>
      <c r="F721" s="562"/>
      <c r="G721" s="562"/>
      <c r="H721" s="232" t="s">
        <v>1261</v>
      </c>
      <c r="I721" s="232" t="s">
        <v>1262</v>
      </c>
      <c r="J721" s="177">
        <v>2017</v>
      </c>
      <c r="K721" s="231"/>
    </row>
    <row r="722" spans="1:11" s="223" customFormat="1" x14ac:dyDescent="0.2">
      <c r="A722" s="578"/>
      <c r="B722" s="578"/>
      <c r="C722" s="581"/>
      <c r="D722" s="549"/>
      <c r="E722" s="562"/>
      <c r="F722" s="562"/>
      <c r="G722" s="562"/>
      <c r="H722" s="232" t="s">
        <v>1263</v>
      </c>
      <c r="I722" s="232" t="s">
        <v>1264</v>
      </c>
      <c r="J722" s="177">
        <v>2015</v>
      </c>
      <c r="K722" s="231"/>
    </row>
    <row r="723" spans="1:11" s="223" customFormat="1" x14ac:dyDescent="0.2">
      <c r="A723" s="578"/>
      <c r="B723" s="578"/>
      <c r="C723" s="581"/>
      <c r="D723" s="549"/>
      <c r="E723" s="562"/>
      <c r="F723" s="562"/>
      <c r="G723" s="562"/>
      <c r="H723" s="232" t="s">
        <v>1265</v>
      </c>
      <c r="I723" s="232" t="s">
        <v>1266</v>
      </c>
      <c r="J723" s="177">
        <v>2015</v>
      </c>
      <c r="K723" s="231"/>
    </row>
    <row r="724" spans="1:11" s="223" customFormat="1" x14ac:dyDescent="0.2">
      <c r="A724" s="578"/>
      <c r="B724" s="578"/>
      <c r="C724" s="581"/>
      <c r="D724" s="549"/>
      <c r="E724" s="562"/>
      <c r="F724" s="562"/>
      <c r="G724" s="562"/>
      <c r="H724" s="232" t="s">
        <v>1267</v>
      </c>
      <c r="I724" s="232" t="s">
        <v>1268</v>
      </c>
      <c r="J724" s="177">
        <v>2015</v>
      </c>
      <c r="K724" s="231"/>
    </row>
    <row r="725" spans="1:11" s="223" customFormat="1" x14ac:dyDescent="0.2">
      <c r="A725" s="578"/>
      <c r="B725" s="578"/>
      <c r="C725" s="581"/>
      <c r="D725" s="549"/>
      <c r="E725" s="562"/>
      <c r="F725" s="562"/>
      <c r="G725" s="562"/>
      <c r="H725" s="232" t="s">
        <v>1269</v>
      </c>
      <c r="I725" s="232" t="s">
        <v>1270</v>
      </c>
      <c r="J725" s="177">
        <v>2015</v>
      </c>
      <c r="K725" s="231"/>
    </row>
    <row r="726" spans="1:11" s="223" customFormat="1" x14ac:dyDescent="0.2">
      <c r="A726" s="578"/>
      <c r="B726" s="578"/>
      <c r="C726" s="581"/>
      <c r="D726" s="549"/>
      <c r="E726" s="562"/>
      <c r="F726" s="562"/>
      <c r="G726" s="562"/>
      <c r="H726" s="232" t="s">
        <v>1271</v>
      </c>
      <c r="I726" s="232" t="s">
        <v>1272</v>
      </c>
      <c r="J726" s="177">
        <v>2015</v>
      </c>
      <c r="K726" s="231"/>
    </row>
    <row r="727" spans="1:11" s="223" customFormat="1" x14ac:dyDescent="0.2">
      <c r="A727" s="578"/>
      <c r="B727" s="578"/>
      <c r="C727" s="581"/>
      <c r="D727" s="549"/>
      <c r="E727" s="562"/>
      <c r="F727" s="562"/>
      <c r="G727" s="562"/>
      <c r="H727" s="232" t="s">
        <v>1273</v>
      </c>
      <c r="I727" s="232" t="s">
        <v>1274</v>
      </c>
      <c r="J727" s="177">
        <v>2015</v>
      </c>
      <c r="K727" s="231"/>
    </row>
    <row r="728" spans="1:11" s="223" customFormat="1" x14ac:dyDescent="0.2">
      <c r="A728" s="578"/>
      <c r="B728" s="578"/>
      <c r="C728" s="581"/>
      <c r="D728" s="549"/>
      <c r="E728" s="562"/>
      <c r="F728" s="562"/>
      <c r="G728" s="562"/>
      <c r="H728" s="232" t="s">
        <v>1275</v>
      </c>
      <c r="I728" s="232" t="s">
        <v>1276</v>
      </c>
      <c r="J728" s="177">
        <v>2015</v>
      </c>
      <c r="K728" s="231"/>
    </row>
    <row r="729" spans="1:11" s="223" customFormat="1" x14ac:dyDescent="0.2">
      <c r="A729" s="578"/>
      <c r="B729" s="578"/>
      <c r="C729" s="581"/>
      <c r="D729" s="549"/>
      <c r="E729" s="562"/>
      <c r="F729" s="562"/>
      <c r="G729" s="562"/>
      <c r="H729" s="232" t="s">
        <v>1374</v>
      </c>
      <c r="I729" s="232" t="s">
        <v>1375</v>
      </c>
      <c r="J729" s="229">
        <v>2018</v>
      </c>
      <c r="K729" s="231"/>
    </row>
    <row r="730" spans="1:11" s="223" customFormat="1" x14ac:dyDescent="0.2">
      <c r="A730" s="578"/>
      <c r="B730" s="578"/>
      <c r="C730" s="581"/>
      <c r="D730" s="549"/>
      <c r="E730" s="562"/>
      <c r="F730" s="562"/>
      <c r="G730" s="562"/>
      <c r="H730" s="230" t="s">
        <v>1589</v>
      </c>
      <c r="I730" s="230" t="s">
        <v>1588</v>
      </c>
      <c r="J730" s="229">
        <v>2024</v>
      </c>
      <c r="K730" s="231"/>
    </row>
    <row r="731" spans="1:11" s="223" customFormat="1" x14ac:dyDescent="0.2">
      <c r="A731" s="579"/>
      <c r="B731" s="579"/>
      <c r="C731" s="582"/>
      <c r="D731" s="550"/>
      <c r="E731" s="563"/>
      <c r="F731" s="563"/>
      <c r="G731" s="563"/>
      <c r="H731" s="230" t="s">
        <v>1804</v>
      </c>
      <c r="I731" s="230" t="s">
        <v>1805</v>
      </c>
      <c r="J731" s="229">
        <v>2025</v>
      </c>
      <c r="K731" s="228"/>
    </row>
    <row r="732" spans="1:11" s="223" customFormat="1" x14ac:dyDescent="0.2">
      <c r="E732" s="227"/>
      <c r="F732" s="227"/>
      <c r="G732" s="227"/>
      <c r="H732" s="225"/>
      <c r="I732" s="225"/>
      <c r="J732" s="224"/>
    </row>
    <row r="733" spans="1:11" s="223" customFormat="1" x14ac:dyDescent="0.2">
      <c r="E733" s="227"/>
      <c r="F733" s="227"/>
      <c r="G733" s="227"/>
      <c r="H733" s="226"/>
      <c r="I733" s="225"/>
      <c r="J733" s="224"/>
    </row>
    <row r="734" spans="1:11" s="223" customFormat="1" x14ac:dyDescent="0.2">
      <c r="E734" s="227"/>
      <c r="F734" s="227"/>
      <c r="G734" s="227"/>
      <c r="H734" s="226"/>
      <c r="I734" s="225"/>
      <c r="J734" s="224"/>
    </row>
  </sheetData>
  <mergeCells count="110">
    <mergeCell ref="K683:K699"/>
    <mergeCell ref="A701:A718"/>
    <mergeCell ref="B701:B718"/>
    <mergeCell ref="C701:C718"/>
    <mergeCell ref="D701:D718"/>
    <mergeCell ref="E701:E718"/>
    <mergeCell ref="F701:F718"/>
    <mergeCell ref="G701:G718"/>
    <mergeCell ref="K701:K704"/>
    <mergeCell ref="A719:A731"/>
    <mergeCell ref="B719:B731"/>
    <mergeCell ref="C719:C731"/>
    <mergeCell ref="D719:D731"/>
    <mergeCell ref="E719:E731"/>
    <mergeCell ref="F719:F731"/>
    <mergeCell ref="G719:G731"/>
    <mergeCell ref="G672:G677"/>
    <mergeCell ref="A678:A699"/>
    <mergeCell ref="B678:B699"/>
    <mergeCell ref="C678:C699"/>
    <mergeCell ref="D678:D699"/>
    <mergeCell ref="E678:E699"/>
    <mergeCell ref="F678:F699"/>
    <mergeCell ref="G678:G699"/>
    <mergeCell ref="A672:A677"/>
    <mergeCell ref="B672:B677"/>
    <mergeCell ref="C672:C677"/>
    <mergeCell ref="D672:D677"/>
    <mergeCell ref="E672:E677"/>
    <mergeCell ref="F672:F677"/>
    <mergeCell ref="K608:K671"/>
    <mergeCell ref="A557:A564"/>
    <mergeCell ref="B557:B564"/>
    <mergeCell ref="C557:C564"/>
    <mergeCell ref="D557:D564"/>
    <mergeCell ref="E557:E564"/>
    <mergeCell ref="F557:F564"/>
    <mergeCell ref="A565:A607"/>
    <mergeCell ref="B565:B607"/>
    <mergeCell ref="C565:C607"/>
    <mergeCell ref="G565:G607"/>
    <mergeCell ref="K567:K572"/>
    <mergeCell ref="K573:K582"/>
    <mergeCell ref="A608:A671"/>
    <mergeCell ref="B608:B671"/>
    <mergeCell ref="C608:C671"/>
    <mergeCell ref="D608:D671"/>
    <mergeCell ref="E608:E671"/>
    <mergeCell ref="F608:F671"/>
    <mergeCell ref="G608:G671"/>
    <mergeCell ref="D565:D607"/>
    <mergeCell ref="E565:E607"/>
    <mergeCell ref="F565:F607"/>
    <mergeCell ref="A220:A556"/>
    <mergeCell ref="B220:B556"/>
    <mergeCell ref="C220:C556"/>
    <mergeCell ref="D220:D556"/>
    <mergeCell ref="E220:E556"/>
    <mergeCell ref="F220:F556"/>
    <mergeCell ref="K220:K556"/>
    <mergeCell ref="J267:J269"/>
    <mergeCell ref="J400:J401"/>
    <mergeCell ref="A175:A199"/>
    <mergeCell ref="B175:B199"/>
    <mergeCell ref="C175:C199"/>
    <mergeCell ref="D175:D199"/>
    <mergeCell ref="E175:E199"/>
    <mergeCell ref="F175:F199"/>
    <mergeCell ref="G175:G199"/>
    <mergeCell ref="K175:K199"/>
    <mergeCell ref="A200:A216"/>
    <mergeCell ref="B200:B216"/>
    <mergeCell ref="C200:C216"/>
    <mergeCell ref="D200:D216"/>
    <mergeCell ref="E200:E216"/>
    <mergeCell ref="F200:F216"/>
    <mergeCell ref="G200:G216"/>
    <mergeCell ref="K200:K216"/>
    <mergeCell ref="G105:G157"/>
    <mergeCell ref="K105:K157"/>
    <mergeCell ref="A158:A174"/>
    <mergeCell ref="B158:B174"/>
    <mergeCell ref="C158:C174"/>
    <mergeCell ref="D158:D174"/>
    <mergeCell ref="E158:E174"/>
    <mergeCell ref="F158:F174"/>
    <mergeCell ref="G158:G174"/>
    <mergeCell ref="K158:K174"/>
    <mergeCell ref="A105:A157"/>
    <mergeCell ref="B105:B157"/>
    <mergeCell ref="C105:C157"/>
    <mergeCell ref="D105:D157"/>
    <mergeCell ref="E105:E157"/>
    <mergeCell ref="F105:F157"/>
    <mergeCell ref="G4:G57"/>
    <mergeCell ref="K4:K57"/>
    <mergeCell ref="A58:A104"/>
    <mergeCell ref="B58:B104"/>
    <mergeCell ref="C58:C104"/>
    <mergeCell ref="D58:D104"/>
    <mergeCell ref="E58:E104"/>
    <mergeCell ref="F58:F104"/>
    <mergeCell ref="G58:G104"/>
    <mergeCell ref="K58:K103"/>
    <mergeCell ref="A4:A57"/>
    <mergeCell ref="B4:B57"/>
    <mergeCell ref="C4:C57"/>
    <mergeCell ref="D4:D57"/>
    <mergeCell ref="E4:E57"/>
    <mergeCell ref="F4:F57"/>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2:N10"/>
  <sheetViews>
    <sheetView zoomScale="90" zoomScaleNormal="90" workbookViewId="0">
      <selection activeCell="H10" sqref="H10"/>
    </sheetView>
  </sheetViews>
  <sheetFormatPr defaultColWidth="9.140625" defaultRowHeight="14.25" x14ac:dyDescent="0.25"/>
  <cols>
    <col min="1" max="2" width="9.140625" style="270"/>
    <col min="3" max="3" width="18.7109375" style="270" customWidth="1"/>
    <col min="4" max="4" width="26.42578125" style="270" customWidth="1"/>
    <col min="5" max="5" width="10.28515625" style="270" customWidth="1"/>
    <col min="6" max="6" width="9.140625" style="270"/>
    <col min="7" max="7" width="13" style="270" customWidth="1"/>
    <col min="8" max="8" width="29.85546875" style="270" customWidth="1"/>
    <col min="9" max="9" width="10.140625" style="270" customWidth="1"/>
    <col min="10" max="10" width="10.28515625" style="270" customWidth="1"/>
    <col min="11" max="11" width="36" style="270" customWidth="1"/>
    <col min="12" max="16384" width="9.140625" style="270"/>
  </cols>
  <sheetData>
    <row r="2" spans="1:14" s="275" customFormat="1" ht="18" x14ac:dyDescent="0.25">
      <c r="B2" s="336" t="s">
        <v>1783</v>
      </c>
      <c r="C2" s="276"/>
      <c r="D2" s="276"/>
      <c r="E2" s="277"/>
      <c r="F2" s="276"/>
      <c r="G2" s="276"/>
      <c r="H2" s="276"/>
      <c r="I2" s="276"/>
      <c r="J2" s="276"/>
      <c r="K2" s="276"/>
    </row>
    <row r="3" spans="1:14" s="271" customFormat="1" ht="85.5" x14ac:dyDescent="0.25">
      <c r="A3" s="274" t="s">
        <v>152</v>
      </c>
      <c r="B3" s="273" t="s">
        <v>121</v>
      </c>
      <c r="C3" s="273" t="s">
        <v>127</v>
      </c>
      <c r="D3" s="273" t="s">
        <v>115</v>
      </c>
      <c r="E3" s="273" t="s">
        <v>123</v>
      </c>
      <c r="F3" s="273" t="s">
        <v>116</v>
      </c>
      <c r="G3" s="273" t="s">
        <v>124</v>
      </c>
      <c r="H3" s="273" t="s">
        <v>128</v>
      </c>
      <c r="I3" s="273" t="s">
        <v>118</v>
      </c>
      <c r="J3" s="273" t="s">
        <v>119</v>
      </c>
      <c r="K3" s="273" t="s">
        <v>125</v>
      </c>
    </row>
    <row r="4" spans="1:14" s="271" customFormat="1" ht="28.5" x14ac:dyDescent="0.25">
      <c r="A4" s="584" t="s">
        <v>225</v>
      </c>
      <c r="B4" s="585">
        <v>1</v>
      </c>
      <c r="C4" s="583" t="s">
        <v>575</v>
      </c>
      <c r="D4" s="583" t="s">
        <v>576</v>
      </c>
      <c r="E4" s="583">
        <v>28</v>
      </c>
      <c r="F4" s="583" t="s">
        <v>577</v>
      </c>
      <c r="G4" s="586" t="s">
        <v>578</v>
      </c>
      <c r="H4" s="168" t="s">
        <v>1548</v>
      </c>
      <c r="I4" s="352" t="s">
        <v>1549</v>
      </c>
      <c r="J4" s="352">
        <v>2018</v>
      </c>
      <c r="K4" s="352" t="s">
        <v>579</v>
      </c>
      <c r="L4" s="272"/>
      <c r="M4" s="272"/>
      <c r="N4" s="272"/>
    </row>
    <row r="5" spans="1:14" s="271" customFormat="1" ht="42.75" x14ac:dyDescent="0.25">
      <c r="A5" s="584"/>
      <c r="B5" s="585"/>
      <c r="C5" s="583"/>
      <c r="D5" s="583"/>
      <c r="E5" s="583"/>
      <c r="F5" s="583"/>
      <c r="G5" s="586"/>
      <c r="H5" s="168" t="s">
        <v>1550</v>
      </c>
      <c r="I5" s="352" t="s">
        <v>580</v>
      </c>
      <c r="J5" s="352">
        <v>2009</v>
      </c>
      <c r="K5" s="352" t="s">
        <v>579</v>
      </c>
      <c r="L5" s="272"/>
      <c r="M5" s="272"/>
      <c r="N5" s="272"/>
    </row>
    <row r="6" spans="1:14" s="271" customFormat="1" ht="57" x14ac:dyDescent="0.25">
      <c r="A6" s="584"/>
      <c r="B6" s="585"/>
      <c r="C6" s="583"/>
      <c r="D6" s="583"/>
      <c r="E6" s="583"/>
      <c r="F6" s="583"/>
      <c r="G6" s="586"/>
      <c r="H6" s="168" t="s">
        <v>1709</v>
      </c>
      <c r="I6" s="352" t="s">
        <v>581</v>
      </c>
      <c r="J6" s="352">
        <v>2018</v>
      </c>
      <c r="K6" s="352" t="s">
        <v>579</v>
      </c>
      <c r="L6" s="272"/>
      <c r="M6" s="272"/>
      <c r="N6" s="272"/>
    </row>
    <row r="7" spans="1:14" s="271" customFormat="1" ht="57" x14ac:dyDescent="0.25">
      <c r="A7" s="584"/>
      <c r="B7" s="585"/>
      <c r="C7" s="583"/>
      <c r="D7" s="583"/>
      <c r="E7" s="583"/>
      <c r="F7" s="583"/>
      <c r="G7" s="586"/>
      <c r="H7" s="168" t="s">
        <v>582</v>
      </c>
      <c r="I7" s="352" t="s">
        <v>583</v>
      </c>
      <c r="J7" s="169">
        <v>2015</v>
      </c>
      <c r="K7" s="169" t="s">
        <v>579</v>
      </c>
      <c r="L7" s="272"/>
      <c r="M7" s="272"/>
      <c r="N7" s="272"/>
    </row>
    <row r="8" spans="1:14" s="271" customFormat="1" x14ac:dyDescent="0.25"/>
    <row r="9" spans="1:14" s="271" customFormat="1" ht="15.75" x14ac:dyDescent="0.25">
      <c r="H9" s="12"/>
    </row>
    <row r="10" spans="1:14" s="271" customFormat="1" ht="15.75" x14ac:dyDescent="0.25">
      <c r="H10" s="12"/>
    </row>
  </sheetData>
  <mergeCells count="7">
    <mergeCell ref="D4:D7"/>
    <mergeCell ref="A4:A7"/>
    <mergeCell ref="B4:B7"/>
    <mergeCell ref="C4:C7"/>
    <mergeCell ref="G4:G7"/>
    <mergeCell ref="F4:F7"/>
    <mergeCell ref="E4:E7"/>
  </mergeCells>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2:K635"/>
  <sheetViews>
    <sheetView topLeftCell="A335" zoomScale="70" zoomScaleNormal="70" workbookViewId="0">
      <selection activeCell="K355" sqref="K355"/>
    </sheetView>
  </sheetViews>
  <sheetFormatPr defaultColWidth="9.140625" defaultRowHeight="14.25" x14ac:dyDescent="0.2"/>
  <cols>
    <col min="1" max="2" width="9.140625" style="153"/>
    <col min="3" max="3" width="33.140625" style="153" customWidth="1"/>
    <col min="4" max="4" width="18.42578125" style="153" customWidth="1"/>
    <col min="5" max="5" width="10.5703125" style="153" customWidth="1"/>
    <col min="6" max="6" width="9.140625" style="153"/>
    <col min="7" max="7" width="13.28515625" style="153" customWidth="1"/>
    <col min="8" max="8" width="42.85546875" style="154" bestFit="1" customWidth="1"/>
    <col min="9" max="9" width="13.140625" style="155" customWidth="1"/>
    <col min="10" max="10" width="11" style="155" customWidth="1"/>
    <col min="11" max="11" width="36.7109375" style="153" customWidth="1"/>
    <col min="12" max="16384" width="9.140625" style="153"/>
  </cols>
  <sheetData>
    <row r="2" spans="1:11" s="294" customFormat="1" ht="18" x14ac:dyDescent="0.25">
      <c r="B2" s="335"/>
      <c r="C2" s="295"/>
      <c r="D2" s="298"/>
      <c r="E2" s="295"/>
      <c r="F2" s="295"/>
      <c r="G2" s="295"/>
      <c r="H2" s="297"/>
      <c r="I2" s="296"/>
      <c r="J2" s="296"/>
      <c r="K2" s="295"/>
    </row>
    <row r="3" spans="1:11" s="226" customFormat="1" ht="84" customHeight="1" x14ac:dyDescent="0.25">
      <c r="A3" s="294"/>
      <c r="B3" s="335" t="s">
        <v>1784</v>
      </c>
      <c r="C3" s="295"/>
      <c r="D3" s="298"/>
      <c r="E3" s="295"/>
      <c r="F3" s="295"/>
      <c r="G3" s="295"/>
      <c r="H3" s="297"/>
      <c r="I3" s="296"/>
      <c r="J3" s="296"/>
      <c r="K3" s="295"/>
    </row>
    <row r="4" spans="1:11" s="226" customFormat="1" ht="126" customHeight="1" x14ac:dyDescent="0.2">
      <c r="A4" s="293" t="s">
        <v>152</v>
      </c>
      <c r="B4" s="292" t="s">
        <v>121</v>
      </c>
      <c r="C4" s="290" t="s">
        <v>129</v>
      </c>
      <c r="D4" s="290" t="s">
        <v>115</v>
      </c>
      <c r="E4" s="290" t="s">
        <v>123</v>
      </c>
      <c r="F4" s="290" t="s">
        <v>116</v>
      </c>
      <c r="G4" s="290" t="s">
        <v>124</v>
      </c>
      <c r="H4" s="291" t="s">
        <v>202</v>
      </c>
      <c r="I4" s="291" t="s">
        <v>118</v>
      </c>
      <c r="J4" s="291" t="s">
        <v>119</v>
      </c>
      <c r="K4" s="290" t="s">
        <v>130</v>
      </c>
    </row>
    <row r="5" spans="1:11" s="226" customFormat="1" ht="28.5" x14ac:dyDescent="0.2">
      <c r="A5" s="588" t="s">
        <v>225</v>
      </c>
      <c r="B5" s="589">
        <v>1</v>
      </c>
      <c r="C5" s="566" t="s">
        <v>1711</v>
      </c>
      <c r="D5" s="566" t="s">
        <v>584</v>
      </c>
      <c r="E5" s="576" t="s">
        <v>368</v>
      </c>
      <c r="F5" s="576" t="s">
        <v>369</v>
      </c>
      <c r="G5" s="576" t="s">
        <v>370</v>
      </c>
      <c r="H5" s="288" t="s">
        <v>585</v>
      </c>
      <c r="I5" s="587" t="s">
        <v>586</v>
      </c>
      <c r="J5" s="587">
        <v>2005</v>
      </c>
      <c r="K5" s="576" t="s">
        <v>587</v>
      </c>
    </row>
    <row r="6" spans="1:11" s="226" customFormat="1" x14ac:dyDescent="0.2">
      <c r="A6" s="588"/>
      <c r="B6" s="589"/>
      <c r="C6" s="566"/>
      <c r="D6" s="566"/>
      <c r="E6" s="576"/>
      <c r="F6" s="576"/>
      <c r="G6" s="576"/>
      <c r="H6" s="288" t="s">
        <v>588</v>
      </c>
      <c r="I6" s="587"/>
      <c r="J6" s="587"/>
      <c r="K6" s="576"/>
    </row>
    <row r="7" spans="1:11" s="226" customFormat="1" x14ac:dyDescent="0.2">
      <c r="A7" s="588"/>
      <c r="B7" s="589"/>
      <c r="C7" s="566"/>
      <c r="D7" s="566"/>
      <c r="E7" s="576"/>
      <c r="F7" s="576"/>
      <c r="G7" s="576"/>
      <c r="H7" s="288" t="s">
        <v>589</v>
      </c>
      <c r="I7" s="587"/>
      <c r="J7" s="587"/>
      <c r="K7" s="576"/>
    </row>
    <row r="8" spans="1:11" s="226" customFormat="1" x14ac:dyDescent="0.2">
      <c r="A8" s="588"/>
      <c r="B8" s="589"/>
      <c r="C8" s="566"/>
      <c r="D8" s="566"/>
      <c r="E8" s="576"/>
      <c r="F8" s="576"/>
      <c r="G8" s="576"/>
      <c r="H8" s="288" t="s">
        <v>590</v>
      </c>
      <c r="I8" s="587"/>
      <c r="J8" s="587"/>
      <c r="K8" s="576"/>
    </row>
    <row r="9" spans="1:11" s="226" customFormat="1" x14ac:dyDescent="0.2">
      <c r="A9" s="588"/>
      <c r="B9" s="589"/>
      <c r="C9" s="566"/>
      <c r="D9" s="566"/>
      <c r="E9" s="576"/>
      <c r="F9" s="576"/>
      <c r="G9" s="576"/>
      <c r="H9" s="288" t="s">
        <v>591</v>
      </c>
      <c r="I9" s="587"/>
      <c r="J9" s="587"/>
      <c r="K9" s="576"/>
    </row>
    <row r="10" spans="1:11" s="226" customFormat="1" x14ac:dyDescent="0.2">
      <c r="A10" s="588"/>
      <c r="B10" s="589"/>
      <c r="C10" s="566"/>
      <c r="D10" s="566"/>
      <c r="E10" s="576"/>
      <c r="F10" s="576"/>
      <c r="G10" s="576"/>
      <c r="H10" s="288" t="s">
        <v>592</v>
      </c>
      <c r="I10" s="587"/>
      <c r="J10" s="587"/>
      <c r="K10" s="576"/>
    </row>
    <row r="11" spans="1:11" s="226" customFormat="1" ht="28.5" x14ac:dyDescent="0.2">
      <c r="A11" s="588"/>
      <c r="B11" s="589"/>
      <c r="C11" s="566"/>
      <c r="D11" s="566"/>
      <c r="E11" s="576"/>
      <c r="F11" s="576"/>
      <c r="G11" s="576"/>
      <c r="H11" s="288" t="s">
        <v>593</v>
      </c>
      <c r="I11" s="353" t="s">
        <v>1277</v>
      </c>
      <c r="J11" s="353">
        <v>2009</v>
      </c>
      <c r="K11" s="576"/>
    </row>
    <row r="12" spans="1:11" s="226" customFormat="1" ht="28.5" x14ac:dyDescent="0.2">
      <c r="A12" s="588"/>
      <c r="B12" s="589"/>
      <c r="C12" s="566"/>
      <c r="D12" s="566"/>
      <c r="E12" s="576"/>
      <c r="F12" s="576"/>
      <c r="G12" s="576"/>
      <c r="H12" s="288" t="s">
        <v>595</v>
      </c>
      <c r="I12" s="353" t="s">
        <v>1278</v>
      </c>
      <c r="J12" s="353">
        <v>2011</v>
      </c>
      <c r="K12" s="576"/>
    </row>
    <row r="13" spans="1:11" s="226" customFormat="1" ht="42.75" x14ac:dyDescent="0.2">
      <c r="A13" s="588"/>
      <c r="B13" s="589"/>
      <c r="C13" s="566"/>
      <c r="D13" s="566"/>
      <c r="E13" s="576"/>
      <c r="F13" s="576"/>
      <c r="G13" s="576"/>
      <c r="H13" s="288" t="s">
        <v>597</v>
      </c>
      <c r="I13" s="353" t="s">
        <v>1279</v>
      </c>
      <c r="J13" s="353" t="s">
        <v>598</v>
      </c>
      <c r="K13" s="576"/>
    </row>
    <row r="14" spans="1:11" s="226" customFormat="1" ht="42.75" x14ac:dyDescent="0.2">
      <c r="A14" s="588"/>
      <c r="B14" s="589"/>
      <c r="C14" s="566"/>
      <c r="D14" s="566"/>
      <c r="E14" s="576"/>
      <c r="F14" s="576"/>
      <c r="G14" s="576"/>
      <c r="H14" s="288" t="s">
        <v>599</v>
      </c>
      <c r="I14" s="353" t="s">
        <v>600</v>
      </c>
      <c r="J14" s="353">
        <v>2005</v>
      </c>
      <c r="K14" s="576"/>
    </row>
    <row r="15" spans="1:11" s="226" customFormat="1" ht="28.5" x14ac:dyDescent="0.2">
      <c r="A15" s="588"/>
      <c r="B15" s="589"/>
      <c r="C15" s="566"/>
      <c r="D15" s="566"/>
      <c r="E15" s="576"/>
      <c r="F15" s="576"/>
      <c r="G15" s="576"/>
      <c r="H15" s="288" t="s">
        <v>601</v>
      </c>
      <c r="I15" s="587" t="s">
        <v>1000</v>
      </c>
      <c r="J15" s="587">
        <v>2007</v>
      </c>
      <c r="K15" s="576"/>
    </row>
    <row r="16" spans="1:11" s="226" customFormat="1" ht="28.5" x14ac:dyDescent="0.2">
      <c r="A16" s="588"/>
      <c r="B16" s="589"/>
      <c r="C16" s="566"/>
      <c r="D16" s="566"/>
      <c r="E16" s="576"/>
      <c r="F16" s="576"/>
      <c r="G16" s="576"/>
      <c r="H16" s="288" t="s">
        <v>602</v>
      </c>
      <c r="I16" s="587"/>
      <c r="J16" s="587"/>
      <c r="K16" s="576"/>
    </row>
    <row r="17" spans="1:11" s="226" customFormat="1" x14ac:dyDescent="0.2">
      <c r="A17" s="588"/>
      <c r="B17" s="589"/>
      <c r="C17" s="566"/>
      <c r="D17" s="566"/>
      <c r="E17" s="576"/>
      <c r="F17" s="576"/>
      <c r="G17" s="576"/>
      <c r="H17" s="288" t="s">
        <v>603</v>
      </c>
      <c r="I17" s="587"/>
      <c r="J17" s="587"/>
      <c r="K17" s="576"/>
    </row>
    <row r="18" spans="1:11" s="226" customFormat="1" x14ac:dyDescent="0.2">
      <c r="A18" s="588"/>
      <c r="B18" s="589"/>
      <c r="C18" s="566"/>
      <c r="D18" s="566"/>
      <c r="E18" s="576"/>
      <c r="F18" s="576"/>
      <c r="G18" s="576"/>
      <c r="H18" s="288" t="s">
        <v>604</v>
      </c>
      <c r="I18" s="587"/>
      <c r="J18" s="587"/>
      <c r="K18" s="576"/>
    </row>
    <row r="19" spans="1:11" s="226" customFormat="1" x14ac:dyDescent="0.2">
      <c r="A19" s="588"/>
      <c r="B19" s="589"/>
      <c r="C19" s="566"/>
      <c r="D19" s="566"/>
      <c r="E19" s="576"/>
      <c r="F19" s="576"/>
      <c r="G19" s="576"/>
      <c r="H19" s="288" t="s">
        <v>605</v>
      </c>
      <c r="I19" s="587"/>
      <c r="J19" s="587"/>
      <c r="K19" s="576"/>
    </row>
    <row r="20" spans="1:11" s="226" customFormat="1" ht="42.75" x14ac:dyDescent="0.2">
      <c r="A20" s="588"/>
      <c r="B20" s="589"/>
      <c r="C20" s="566"/>
      <c r="D20" s="566"/>
      <c r="E20" s="576"/>
      <c r="F20" s="576"/>
      <c r="G20" s="576"/>
      <c r="H20" s="288" t="s">
        <v>606</v>
      </c>
      <c r="I20" s="587"/>
      <c r="J20" s="587"/>
      <c r="K20" s="576"/>
    </row>
    <row r="21" spans="1:11" s="226" customFormat="1" x14ac:dyDescent="0.2">
      <c r="A21" s="588"/>
      <c r="B21" s="589"/>
      <c r="C21" s="566"/>
      <c r="D21" s="566"/>
      <c r="E21" s="576"/>
      <c r="F21" s="576"/>
      <c r="G21" s="576"/>
      <c r="H21" s="288" t="s">
        <v>607</v>
      </c>
      <c r="I21" s="587"/>
      <c r="J21" s="587"/>
      <c r="K21" s="576"/>
    </row>
    <row r="22" spans="1:11" s="226" customFormat="1" x14ac:dyDescent="0.2">
      <c r="A22" s="588"/>
      <c r="B22" s="589"/>
      <c r="C22" s="566"/>
      <c r="D22" s="566"/>
      <c r="E22" s="576"/>
      <c r="F22" s="576"/>
      <c r="G22" s="576"/>
      <c r="H22" s="288" t="s">
        <v>608</v>
      </c>
      <c r="I22" s="587"/>
      <c r="J22" s="587"/>
      <c r="K22" s="576"/>
    </row>
    <row r="23" spans="1:11" s="226" customFormat="1" x14ac:dyDescent="0.2">
      <c r="A23" s="588"/>
      <c r="B23" s="589"/>
      <c r="C23" s="566"/>
      <c r="D23" s="566"/>
      <c r="E23" s="576"/>
      <c r="F23" s="576"/>
      <c r="G23" s="576"/>
      <c r="H23" s="288" t="s">
        <v>609</v>
      </c>
      <c r="I23" s="587"/>
      <c r="J23" s="587"/>
      <c r="K23" s="576"/>
    </row>
    <row r="24" spans="1:11" s="226" customFormat="1" ht="42.75" x14ac:dyDescent="0.2">
      <c r="A24" s="588"/>
      <c r="B24" s="589"/>
      <c r="C24" s="566"/>
      <c r="D24" s="566"/>
      <c r="E24" s="576"/>
      <c r="F24" s="576"/>
      <c r="G24" s="576"/>
      <c r="H24" s="288" t="s">
        <v>610</v>
      </c>
      <c r="I24" s="353" t="s">
        <v>611</v>
      </c>
      <c r="J24" s="353">
        <v>2005</v>
      </c>
      <c r="K24" s="576"/>
    </row>
    <row r="25" spans="1:11" s="226" customFormat="1" x14ac:dyDescent="0.2">
      <c r="A25" s="588"/>
      <c r="B25" s="589"/>
      <c r="C25" s="566"/>
      <c r="D25" s="566"/>
      <c r="E25" s="576"/>
      <c r="F25" s="576"/>
      <c r="G25" s="576"/>
      <c r="H25" s="288" t="s">
        <v>612</v>
      </c>
      <c r="I25" s="353" t="s">
        <v>613</v>
      </c>
      <c r="J25" s="353">
        <v>2005</v>
      </c>
      <c r="K25" s="576"/>
    </row>
    <row r="26" spans="1:11" s="226" customFormat="1" x14ac:dyDescent="0.2">
      <c r="A26" s="588"/>
      <c r="B26" s="589"/>
      <c r="C26" s="566"/>
      <c r="D26" s="566"/>
      <c r="E26" s="576"/>
      <c r="F26" s="576"/>
      <c r="G26" s="576"/>
      <c r="H26" s="288" t="s">
        <v>614</v>
      </c>
      <c r="I26" s="353" t="s">
        <v>615</v>
      </c>
      <c r="J26" s="587">
        <v>2005</v>
      </c>
      <c r="K26" s="576"/>
    </row>
    <row r="27" spans="1:11" s="226" customFormat="1" x14ac:dyDescent="0.2">
      <c r="A27" s="588"/>
      <c r="B27" s="589"/>
      <c r="C27" s="566"/>
      <c r="D27" s="566"/>
      <c r="E27" s="576"/>
      <c r="F27" s="576"/>
      <c r="G27" s="576"/>
      <c r="H27" s="288"/>
      <c r="I27" s="353" t="s">
        <v>616</v>
      </c>
      <c r="J27" s="587"/>
      <c r="K27" s="576"/>
    </row>
    <row r="28" spans="1:11" s="226" customFormat="1" x14ac:dyDescent="0.2">
      <c r="A28" s="588"/>
      <c r="B28" s="589"/>
      <c r="C28" s="566"/>
      <c r="D28" s="566"/>
      <c r="E28" s="576"/>
      <c r="F28" s="576"/>
      <c r="G28" s="576"/>
      <c r="H28" s="288"/>
      <c r="I28" s="353" t="s">
        <v>617</v>
      </c>
      <c r="J28" s="587"/>
      <c r="K28" s="576"/>
    </row>
    <row r="29" spans="1:11" s="226" customFormat="1" ht="28.5" x14ac:dyDescent="0.2">
      <c r="A29" s="588"/>
      <c r="B29" s="589"/>
      <c r="C29" s="566"/>
      <c r="D29" s="566"/>
      <c r="E29" s="576"/>
      <c r="F29" s="576"/>
      <c r="G29" s="576"/>
      <c r="H29" s="288" t="s">
        <v>618</v>
      </c>
      <c r="I29" s="353" t="s">
        <v>619</v>
      </c>
      <c r="J29" s="353">
        <v>2005</v>
      </c>
      <c r="K29" s="576"/>
    </row>
    <row r="30" spans="1:11" s="226" customFormat="1" x14ac:dyDescent="0.2">
      <c r="A30" s="588"/>
      <c r="B30" s="589"/>
      <c r="C30" s="566"/>
      <c r="D30" s="566"/>
      <c r="E30" s="576"/>
      <c r="F30" s="576"/>
      <c r="G30" s="576"/>
      <c r="H30" s="288" t="s">
        <v>620</v>
      </c>
      <c r="I30" s="353" t="s">
        <v>348</v>
      </c>
      <c r="J30" s="353">
        <v>2006</v>
      </c>
      <c r="K30" s="576"/>
    </row>
    <row r="31" spans="1:11" s="226" customFormat="1" x14ac:dyDescent="0.2">
      <c r="A31" s="588"/>
      <c r="B31" s="589"/>
      <c r="C31" s="566"/>
      <c r="D31" s="566"/>
      <c r="E31" s="576"/>
      <c r="F31" s="576"/>
      <c r="G31" s="576"/>
      <c r="H31" s="288" t="s">
        <v>621</v>
      </c>
      <c r="I31" s="353" t="s">
        <v>1006</v>
      </c>
      <c r="J31" s="353">
        <v>2010</v>
      </c>
      <c r="K31" s="576"/>
    </row>
    <row r="32" spans="1:11" s="226" customFormat="1" x14ac:dyDescent="0.2">
      <c r="A32" s="588"/>
      <c r="B32" s="589"/>
      <c r="C32" s="566"/>
      <c r="D32" s="566"/>
      <c r="E32" s="576"/>
      <c r="F32" s="576"/>
      <c r="G32" s="576"/>
      <c r="H32" s="288" t="s">
        <v>622</v>
      </c>
      <c r="I32" s="353" t="s">
        <v>1007</v>
      </c>
      <c r="J32" s="353">
        <v>2010</v>
      </c>
      <c r="K32" s="576"/>
    </row>
    <row r="33" spans="1:11" s="226" customFormat="1" ht="85.5" x14ac:dyDescent="0.2">
      <c r="A33" s="588"/>
      <c r="B33" s="589"/>
      <c r="C33" s="566"/>
      <c r="D33" s="566"/>
      <c r="E33" s="576"/>
      <c r="F33" s="576"/>
      <c r="G33" s="576"/>
      <c r="H33" s="288" t="s">
        <v>623</v>
      </c>
      <c r="I33" s="353" t="s">
        <v>1139</v>
      </c>
      <c r="J33" s="353">
        <v>2005</v>
      </c>
      <c r="K33" s="576"/>
    </row>
    <row r="34" spans="1:11" s="226" customFormat="1" ht="28.5" x14ac:dyDescent="0.2">
      <c r="A34" s="588"/>
      <c r="B34" s="589"/>
      <c r="C34" s="566"/>
      <c r="D34" s="566"/>
      <c r="E34" s="576"/>
      <c r="F34" s="576"/>
      <c r="G34" s="576"/>
      <c r="H34" s="288" t="s">
        <v>624</v>
      </c>
      <c r="I34" s="353" t="s">
        <v>1140</v>
      </c>
      <c r="J34" s="353">
        <v>2010</v>
      </c>
      <c r="K34" s="576"/>
    </row>
    <row r="35" spans="1:11" s="226" customFormat="1" ht="28.5" x14ac:dyDescent="0.2">
      <c r="A35" s="588"/>
      <c r="B35" s="589"/>
      <c r="C35" s="566"/>
      <c r="D35" s="566"/>
      <c r="E35" s="576"/>
      <c r="F35" s="576"/>
      <c r="G35" s="576"/>
      <c r="H35" s="288" t="s">
        <v>625</v>
      </c>
      <c r="I35" s="353" t="s">
        <v>626</v>
      </c>
      <c r="J35" s="353">
        <v>2006</v>
      </c>
      <c r="K35" s="576"/>
    </row>
    <row r="36" spans="1:11" s="226" customFormat="1" ht="42.75" x14ac:dyDescent="0.2">
      <c r="A36" s="588"/>
      <c r="B36" s="589"/>
      <c r="C36" s="566"/>
      <c r="D36" s="566"/>
      <c r="E36" s="576"/>
      <c r="F36" s="576"/>
      <c r="G36" s="576"/>
      <c r="H36" s="288" t="s">
        <v>627</v>
      </c>
      <c r="I36" s="353" t="s">
        <v>628</v>
      </c>
      <c r="J36" s="353">
        <v>2005</v>
      </c>
      <c r="K36" s="576"/>
    </row>
    <row r="37" spans="1:11" s="226" customFormat="1" ht="28.5" x14ac:dyDescent="0.2">
      <c r="A37" s="588"/>
      <c r="B37" s="589"/>
      <c r="C37" s="566"/>
      <c r="D37" s="566"/>
      <c r="E37" s="576"/>
      <c r="F37" s="576"/>
      <c r="G37" s="576"/>
      <c r="H37" s="288" t="s">
        <v>629</v>
      </c>
      <c r="I37" s="353" t="s">
        <v>630</v>
      </c>
      <c r="J37" s="353">
        <v>2005</v>
      </c>
      <c r="K37" s="576"/>
    </row>
    <row r="38" spans="1:11" s="226" customFormat="1" ht="28.5" x14ac:dyDescent="0.2">
      <c r="A38" s="588"/>
      <c r="B38" s="589"/>
      <c r="C38" s="566"/>
      <c r="D38" s="566"/>
      <c r="E38" s="576"/>
      <c r="F38" s="576"/>
      <c r="G38" s="576"/>
      <c r="H38" s="288" t="s">
        <v>631</v>
      </c>
      <c r="I38" s="353" t="s">
        <v>1141</v>
      </c>
      <c r="J38" s="353">
        <v>2008</v>
      </c>
      <c r="K38" s="576"/>
    </row>
    <row r="39" spans="1:11" s="226" customFormat="1" x14ac:dyDescent="0.2">
      <c r="A39" s="588"/>
      <c r="B39" s="589"/>
      <c r="C39" s="566"/>
      <c r="D39" s="566"/>
      <c r="E39" s="576"/>
      <c r="F39" s="576"/>
      <c r="G39" s="576"/>
      <c r="H39" s="288" t="s">
        <v>632</v>
      </c>
      <c r="I39" s="353" t="s">
        <v>1015</v>
      </c>
      <c r="J39" s="353">
        <v>2011</v>
      </c>
      <c r="K39" s="576"/>
    </row>
    <row r="40" spans="1:11" s="226" customFormat="1" x14ac:dyDescent="0.2">
      <c r="A40" s="588"/>
      <c r="B40" s="589"/>
      <c r="C40" s="566"/>
      <c r="D40" s="566"/>
      <c r="E40" s="576"/>
      <c r="F40" s="576"/>
      <c r="G40" s="576"/>
      <c r="H40" s="288" t="s">
        <v>633</v>
      </c>
      <c r="I40" s="353" t="s">
        <v>1280</v>
      </c>
      <c r="J40" s="587">
        <v>2011</v>
      </c>
      <c r="K40" s="576"/>
    </row>
    <row r="41" spans="1:11" s="226" customFormat="1" x14ac:dyDescent="0.2">
      <c r="A41" s="588"/>
      <c r="B41" s="589"/>
      <c r="C41" s="566"/>
      <c r="D41" s="566"/>
      <c r="E41" s="576"/>
      <c r="F41" s="576"/>
      <c r="G41" s="576"/>
      <c r="H41" s="288"/>
      <c r="I41" s="289">
        <v>42010</v>
      </c>
      <c r="J41" s="587"/>
      <c r="K41" s="576"/>
    </row>
    <row r="42" spans="1:11" s="226" customFormat="1" ht="28.5" x14ac:dyDescent="0.2">
      <c r="A42" s="588"/>
      <c r="B42" s="589"/>
      <c r="C42" s="566"/>
      <c r="D42" s="566"/>
      <c r="E42" s="576"/>
      <c r="F42" s="576"/>
      <c r="G42" s="576"/>
      <c r="H42" s="288" t="s">
        <v>634</v>
      </c>
      <c r="I42" s="353" t="s">
        <v>1135</v>
      </c>
      <c r="J42" s="353">
        <v>2008</v>
      </c>
      <c r="K42" s="576"/>
    </row>
    <row r="43" spans="1:11" s="226" customFormat="1" x14ac:dyDescent="0.2">
      <c r="A43" s="588"/>
      <c r="B43" s="589"/>
      <c r="C43" s="566"/>
      <c r="D43" s="566"/>
      <c r="E43" s="576"/>
      <c r="F43" s="576"/>
      <c r="G43" s="576"/>
      <c r="H43" s="288" t="s">
        <v>635</v>
      </c>
      <c r="I43" s="353" t="s">
        <v>1136</v>
      </c>
      <c r="J43" s="587">
        <v>2001</v>
      </c>
      <c r="K43" s="576"/>
    </row>
    <row r="44" spans="1:11" s="226" customFormat="1" x14ac:dyDescent="0.2">
      <c r="A44" s="588"/>
      <c r="B44" s="589"/>
      <c r="C44" s="566"/>
      <c r="D44" s="566"/>
      <c r="E44" s="576"/>
      <c r="F44" s="576"/>
      <c r="G44" s="576"/>
      <c r="H44" s="288"/>
      <c r="I44" s="353" t="s">
        <v>1137</v>
      </c>
      <c r="J44" s="587"/>
      <c r="K44" s="576"/>
    </row>
    <row r="45" spans="1:11" s="226" customFormat="1" x14ac:dyDescent="0.2">
      <c r="A45" s="588"/>
      <c r="B45" s="589"/>
      <c r="C45" s="566"/>
      <c r="D45" s="566"/>
      <c r="E45" s="576"/>
      <c r="F45" s="576"/>
      <c r="G45" s="576"/>
      <c r="H45" s="288" t="s">
        <v>636</v>
      </c>
      <c r="I45" s="353" t="s">
        <v>637</v>
      </c>
      <c r="J45" s="353">
        <v>2006</v>
      </c>
      <c r="K45" s="576"/>
    </row>
    <row r="46" spans="1:11" s="226" customFormat="1" x14ac:dyDescent="0.2">
      <c r="A46" s="588"/>
      <c r="B46" s="589"/>
      <c r="C46" s="566"/>
      <c r="D46" s="566"/>
      <c r="E46" s="576"/>
      <c r="F46" s="576"/>
      <c r="G46" s="576"/>
      <c r="H46" s="288" t="s">
        <v>638</v>
      </c>
      <c r="I46" s="353" t="s">
        <v>639</v>
      </c>
      <c r="J46" s="353">
        <v>2006</v>
      </c>
      <c r="K46" s="576"/>
    </row>
    <row r="47" spans="1:11" s="226" customFormat="1" x14ac:dyDescent="0.2">
      <c r="A47" s="588"/>
      <c r="B47" s="589"/>
      <c r="C47" s="566"/>
      <c r="D47" s="566"/>
      <c r="E47" s="576"/>
      <c r="F47" s="576"/>
      <c r="G47" s="576"/>
      <c r="H47" s="288" t="s">
        <v>640</v>
      </c>
      <c r="I47" s="353" t="s">
        <v>1128</v>
      </c>
      <c r="J47" s="353">
        <v>2010</v>
      </c>
      <c r="K47" s="576"/>
    </row>
    <row r="48" spans="1:11" s="226" customFormat="1" ht="28.5" x14ac:dyDescent="0.2">
      <c r="A48" s="588"/>
      <c r="B48" s="589"/>
      <c r="C48" s="566"/>
      <c r="D48" s="566"/>
      <c r="E48" s="576"/>
      <c r="F48" s="576"/>
      <c r="G48" s="576"/>
      <c r="H48" s="288" t="s">
        <v>641</v>
      </c>
      <c r="I48" s="353" t="s">
        <v>1138</v>
      </c>
      <c r="J48" s="353">
        <v>2011</v>
      </c>
      <c r="K48" s="576"/>
    </row>
    <row r="49" spans="1:11" s="226" customFormat="1" x14ac:dyDescent="0.2">
      <c r="A49" s="588"/>
      <c r="B49" s="589"/>
      <c r="C49" s="566"/>
      <c r="D49" s="566"/>
      <c r="E49" s="576"/>
      <c r="F49" s="576"/>
      <c r="G49" s="576"/>
      <c r="H49" s="288" t="s">
        <v>642</v>
      </c>
      <c r="I49" s="353" t="s">
        <v>643</v>
      </c>
      <c r="J49" s="353">
        <v>2008</v>
      </c>
      <c r="K49" s="576"/>
    </row>
    <row r="50" spans="1:11" s="226" customFormat="1" x14ac:dyDescent="0.2">
      <c r="A50" s="588"/>
      <c r="B50" s="589"/>
      <c r="C50" s="566"/>
      <c r="D50" s="566"/>
      <c r="E50" s="576"/>
      <c r="F50" s="576"/>
      <c r="G50" s="576"/>
      <c r="H50" s="288" t="s">
        <v>644</v>
      </c>
      <c r="I50" s="353" t="s">
        <v>1281</v>
      </c>
      <c r="J50" s="353">
        <v>2011</v>
      </c>
      <c r="K50" s="576"/>
    </row>
    <row r="51" spans="1:11" s="226" customFormat="1" x14ac:dyDescent="0.2">
      <c r="A51" s="588"/>
      <c r="B51" s="589"/>
      <c r="C51" s="566"/>
      <c r="D51" s="566"/>
      <c r="E51" s="576"/>
      <c r="F51" s="576"/>
      <c r="G51" s="576"/>
      <c r="H51" s="288" t="s">
        <v>645</v>
      </c>
      <c r="I51" s="353" t="s">
        <v>1134</v>
      </c>
      <c r="J51" s="353">
        <v>2011</v>
      </c>
      <c r="K51" s="576"/>
    </row>
    <row r="52" spans="1:11" s="226" customFormat="1" ht="28.5" x14ac:dyDescent="0.2">
      <c r="A52" s="588"/>
      <c r="B52" s="589"/>
      <c r="C52" s="566"/>
      <c r="D52" s="566"/>
      <c r="E52" s="576"/>
      <c r="F52" s="576"/>
      <c r="G52" s="576"/>
      <c r="H52" s="288" t="s">
        <v>646</v>
      </c>
      <c r="I52" s="353" t="s">
        <v>647</v>
      </c>
      <c r="J52" s="353">
        <v>2005</v>
      </c>
      <c r="K52" s="576"/>
    </row>
    <row r="53" spans="1:11" s="226" customFormat="1" x14ac:dyDescent="0.2">
      <c r="A53" s="588"/>
      <c r="B53" s="589"/>
      <c r="C53" s="566"/>
      <c r="D53" s="566"/>
      <c r="E53" s="576"/>
      <c r="F53" s="576"/>
      <c r="G53" s="576"/>
      <c r="H53" s="288" t="s">
        <v>648</v>
      </c>
      <c r="I53" s="353" t="s">
        <v>1133</v>
      </c>
      <c r="J53" s="353">
        <v>2011</v>
      </c>
      <c r="K53" s="576"/>
    </row>
    <row r="54" spans="1:11" s="226" customFormat="1" ht="28.5" x14ac:dyDescent="0.2">
      <c r="A54" s="588"/>
      <c r="B54" s="589"/>
      <c r="C54" s="566"/>
      <c r="D54" s="566"/>
      <c r="E54" s="576"/>
      <c r="F54" s="576"/>
      <c r="G54" s="576"/>
      <c r="H54" s="288" t="s">
        <v>649</v>
      </c>
      <c r="I54" s="353" t="s">
        <v>1282</v>
      </c>
      <c r="J54" s="353">
        <v>2008</v>
      </c>
      <c r="K54" s="576"/>
    </row>
    <row r="55" spans="1:11" s="226" customFormat="1" x14ac:dyDescent="0.2">
      <c r="A55" s="588"/>
      <c r="B55" s="589"/>
      <c r="C55" s="566"/>
      <c r="D55" s="566"/>
      <c r="E55" s="576"/>
      <c r="F55" s="576"/>
      <c r="G55" s="576"/>
      <c r="H55" s="288" t="s">
        <v>650</v>
      </c>
      <c r="I55" s="353" t="s">
        <v>1005</v>
      </c>
      <c r="J55" s="353">
        <v>2008</v>
      </c>
      <c r="K55" s="576"/>
    </row>
    <row r="56" spans="1:11" s="226" customFormat="1" ht="28.5" x14ac:dyDescent="0.2">
      <c r="A56" s="588"/>
      <c r="B56" s="589"/>
      <c r="C56" s="566"/>
      <c r="D56" s="566"/>
      <c r="E56" s="576"/>
      <c r="F56" s="576"/>
      <c r="G56" s="576"/>
      <c r="H56" s="288" t="s">
        <v>651</v>
      </c>
      <c r="I56" s="353" t="s">
        <v>652</v>
      </c>
      <c r="J56" s="353">
        <v>2005</v>
      </c>
      <c r="K56" s="576"/>
    </row>
    <row r="57" spans="1:11" s="226" customFormat="1" ht="28.5" x14ac:dyDescent="0.2">
      <c r="A57" s="588"/>
      <c r="B57" s="589"/>
      <c r="C57" s="566"/>
      <c r="D57" s="566"/>
      <c r="E57" s="576"/>
      <c r="F57" s="576"/>
      <c r="G57" s="576"/>
      <c r="H57" s="288" t="s">
        <v>653</v>
      </c>
      <c r="I57" s="353" t="s">
        <v>654</v>
      </c>
      <c r="J57" s="353">
        <v>2005</v>
      </c>
      <c r="K57" s="576"/>
    </row>
    <row r="58" spans="1:11" s="226" customFormat="1" ht="28.5" x14ac:dyDescent="0.2">
      <c r="A58" s="588"/>
      <c r="B58" s="589"/>
      <c r="C58" s="566"/>
      <c r="D58" s="566"/>
      <c r="E58" s="576"/>
      <c r="F58" s="576"/>
      <c r="G58" s="576"/>
      <c r="H58" s="288" t="s">
        <v>655</v>
      </c>
      <c r="I58" s="353" t="s">
        <v>969</v>
      </c>
      <c r="J58" s="353">
        <v>2009</v>
      </c>
      <c r="K58" s="576"/>
    </row>
    <row r="59" spans="1:11" s="226" customFormat="1" x14ac:dyDescent="0.2">
      <c r="A59" s="588"/>
      <c r="B59" s="589"/>
      <c r="C59" s="566"/>
      <c r="D59" s="566"/>
      <c r="E59" s="576"/>
      <c r="F59" s="576"/>
      <c r="G59" s="576"/>
      <c r="H59" s="288" t="s">
        <v>656</v>
      </c>
      <c r="I59" s="353" t="s">
        <v>1132</v>
      </c>
      <c r="J59" s="353">
        <v>2008</v>
      </c>
      <c r="K59" s="576"/>
    </row>
    <row r="60" spans="1:11" s="226" customFormat="1" ht="28.5" x14ac:dyDescent="0.2">
      <c r="A60" s="588"/>
      <c r="B60" s="589"/>
      <c r="C60" s="566"/>
      <c r="D60" s="566"/>
      <c r="E60" s="576"/>
      <c r="F60" s="576"/>
      <c r="G60" s="576"/>
      <c r="H60" s="288" t="s">
        <v>657</v>
      </c>
      <c r="I60" s="353" t="s">
        <v>1094</v>
      </c>
      <c r="J60" s="353">
        <v>2005</v>
      </c>
      <c r="K60" s="576"/>
    </row>
    <row r="61" spans="1:11" s="226" customFormat="1" x14ac:dyDescent="0.2">
      <c r="A61" s="588"/>
      <c r="B61" s="589"/>
      <c r="C61" s="566"/>
      <c r="D61" s="566"/>
      <c r="E61" s="576"/>
      <c r="F61" s="576"/>
      <c r="G61" s="576"/>
      <c r="H61" s="288" t="s">
        <v>658</v>
      </c>
      <c r="I61" s="353" t="s">
        <v>1283</v>
      </c>
      <c r="J61" s="353">
        <v>2008</v>
      </c>
      <c r="K61" s="576"/>
    </row>
    <row r="62" spans="1:11" s="226" customFormat="1" x14ac:dyDescent="0.2">
      <c r="A62" s="588"/>
      <c r="B62" s="589"/>
      <c r="C62" s="566"/>
      <c r="D62" s="566"/>
      <c r="E62" s="576"/>
      <c r="F62" s="576"/>
      <c r="G62" s="576"/>
      <c r="H62" s="288" t="s">
        <v>659</v>
      </c>
      <c r="I62" s="353" t="s">
        <v>1016</v>
      </c>
      <c r="J62" s="353">
        <v>2011</v>
      </c>
      <c r="K62" s="576"/>
    </row>
    <row r="63" spans="1:11" s="226" customFormat="1" x14ac:dyDescent="0.2">
      <c r="A63" s="588"/>
      <c r="B63" s="589"/>
      <c r="C63" s="566"/>
      <c r="D63" s="566"/>
      <c r="E63" s="576"/>
      <c r="F63" s="576"/>
      <c r="G63" s="576"/>
      <c r="H63" s="288" t="s">
        <v>660</v>
      </c>
      <c r="I63" s="353" t="s">
        <v>1284</v>
      </c>
      <c r="J63" s="353">
        <v>2005</v>
      </c>
      <c r="K63" s="576"/>
    </row>
    <row r="64" spans="1:11" s="226" customFormat="1" x14ac:dyDescent="0.2">
      <c r="A64" s="588"/>
      <c r="B64" s="589"/>
      <c r="C64" s="566"/>
      <c r="D64" s="566"/>
      <c r="E64" s="576"/>
      <c r="F64" s="576"/>
      <c r="G64" s="576"/>
      <c r="H64" s="288" t="s">
        <v>661</v>
      </c>
      <c r="I64" s="353" t="s">
        <v>662</v>
      </c>
      <c r="J64" s="353">
        <v>2005</v>
      </c>
      <c r="K64" s="576"/>
    </row>
    <row r="65" spans="1:11" s="226" customFormat="1" x14ac:dyDescent="0.2">
      <c r="A65" s="588"/>
      <c r="B65" s="589"/>
      <c r="C65" s="566"/>
      <c r="D65" s="566"/>
      <c r="E65" s="576"/>
      <c r="F65" s="576"/>
      <c r="G65" s="576"/>
      <c r="H65" s="288" t="s">
        <v>663</v>
      </c>
      <c r="I65" s="353" t="s">
        <v>1285</v>
      </c>
      <c r="J65" s="353">
        <v>2007</v>
      </c>
      <c r="K65" s="576"/>
    </row>
    <row r="66" spans="1:11" s="226" customFormat="1" x14ac:dyDescent="0.2">
      <c r="A66" s="588"/>
      <c r="B66" s="589"/>
      <c r="C66" s="566"/>
      <c r="D66" s="566"/>
      <c r="E66" s="576"/>
      <c r="F66" s="576"/>
      <c r="G66" s="576"/>
      <c r="H66" s="288" t="s">
        <v>664</v>
      </c>
      <c r="I66" s="353" t="s">
        <v>665</v>
      </c>
      <c r="J66" s="353">
        <v>2005</v>
      </c>
      <c r="K66" s="576"/>
    </row>
    <row r="67" spans="1:11" s="226" customFormat="1" x14ac:dyDescent="0.2">
      <c r="A67" s="588"/>
      <c r="B67" s="589"/>
      <c r="C67" s="566"/>
      <c r="D67" s="566"/>
      <c r="E67" s="576"/>
      <c r="F67" s="576"/>
      <c r="G67" s="576"/>
      <c r="H67" s="288" t="s">
        <v>666</v>
      </c>
      <c r="I67" s="353" t="s">
        <v>565</v>
      </c>
      <c r="J67" s="353">
        <v>2005</v>
      </c>
      <c r="K67" s="576"/>
    </row>
    <row r="68" spans="1:11" s="226" customFormat="1" ht="28.5" x14ac:dyDescent="0.2">
      <c r="A68" s="588"/>
      <c r="B68" s="589"/>
      <c r="C68" s="566"/>
      <c r="D68" s="566"/>
      <c r="E68" s="576"/>
      <c r="F68" s="576"/>
      <c r="G68" s="576"/>
      <c r="H68" s="288" t="s">
        <v>667</v>
      </c>
      <c r="I68" s="353" t="s">
        <v>668</v>
      </c>
      <c r="J68" s="353">
        <v>2005</v>
      </c>
      <c r="K68" s="576"/>
    </row>
    <row r="69" spans="1:11" s="226" customFormat="1" ht="28.5" x14ac:dyDescent="0.2">
      <c r="A69" s="588"/>
      <c r="B69" s="589"/>
      <c r="C69" s="566"/>
      <c r="D69" s="566"/>
      <c r="E69" s="576"/>
      <c r="F69" s="576"/>
      <c r="G69" s="576"/>
      <c r="H69" s="288" t="s">
        <v>669</v>
      </c>
      <c r="I69" s="353" t="s">
        <v>1286</v>
      </c>
      <c r="J69" s="353">
        <v>2008</v>
      </c>
      <c r="K69" s="576"/>
    </row>
    <row r="70" spans="1:11" s="226" customFormat="1" ht="28.5" x14ac:dyDescent="0.2">
      <c r="A70" s="588"/>
      <c r="B70" s="589"/>
      <c r="C70" s="566"/>
      <c r="D70" s="566"/>
      <c r="E70" s="576"/>
      <c r="F70" s="576"/>
      <c r="G70" s="576"/>
      <c r="H70" s="288" t="s">
        <v>670</v>
      </c>
      <c r="I70" s="353" t="s">
        <v>444</v>
      </c>
      <c r="J70" s="353">
        <v>2006</v>
      </c>
      <c r="K70" s="576"/>
    </row>
    <row r="71" spans="1:11" s="226" customFormat="1" x14ac:dyDescent="0.2">
      <c r="A71" s="588"/>
      <c r="B71" s="589"/>
      <c r="C71" s="566"/>
      <c r="D71" s="566"/>
      <c r="E71" s="576"/>
      <c r="F71" s="576"/>
      <c r="G71" s="576"/>
      <c r="H71" s="288" t="s">
        <v>671</v>
      </c>
      <c r="I71" s="353" t="s">
        <v>672</v>
      </c>
      <c r="J71" s="353">
        <v>2006</v>
      </c>
      <c r="K71" s="576"/>
    </row>
    <row r="72" spans="1:11" s="226" customFormat="1" x14ac:dyDescent="0.2">
      <c r="A72" s="588"/>
      <c r="B72" s="589"/>
      <c r="C72" s="566"/>
      <c r="D72" s="566"/>
      <c r="E72" s="576"/>
      <c r="F72" s="576"/>
      <c r="G72" s="576"/>
      <c r="H72" s="288" t="s">
        <v>673</v>
      </c>
      <c r="I72" s="353" t="s">
        <v>470</v>
      </c>
      <c r="J72" s="353">
        <v>2006</v>
      </c>
      <c r="K72" s="576"/>
    </row>
    <row r="73" spans="1:11" s="226" customFormat="1" x14ac:dyDescent="0.2">
      <c r="A73" s="588"/>
      <c r="B73" s="589"/>
      <c r="C73" s="566"/>
      <c r="D73" s="566"/>
      <c r="E73" s="576"/>
      <c r="F73" s="576"/>
      <c r="G73" s="576"/>
      <c r="H73" s="288" t="s">
        <v>674</v>
      </c>
      <c r="I73" s="353" t="s">
        <v>1287</v>
      </c>
      <c r="J73" s="353">
        <v>2011</v>
      </c>
      <c r="K73" s="576"/>
    </row>
    <row r="74" spans="1:11" s="226" customFormat="1" ht="28.5" x14ac:dyDescent="0.2">
      <c r="A74" s="588"/>
      <c r="B74" s="589"/>
      <c r="C74" s="566"/>
      <c r="D74" s="566"/>
      <c r="E74" s="576"/>
      <c r="F74" s="576"/>
      <c r="G74" s="576"/>
      <c r="H74" s="288" t="s">
        <v>675</v>
      </c>
      <c r="I74" s="353" t="s">
        <v>1288</v>
      </c>
      <c r="J74" s="353">
        <v>2014</v>
      </c>
      <c r="K74" s="576"/>
    </row>
    <row r="75" spans="1:11" s="226" customFormat="1" x14ac:dyDescent="0.2">
      <c r="A75" s="588"/>
      <c r="B75" s="589"/>
      <c r="C75" s="566"/>
      <c r="D75" s="566"/>
      <c r="E75" s="576"/>
      <c r="F75" s="576"/>
      <c r="G75" s="576"/>
      <c r="H75" s="288" t="s">
        <v>676</v>
      </c>
      <c r="I75" s="353" t="s">
        <v>1289</v>
      </c>
      <c r="J75" s="353">
        <v>2014</v>
      </c>
      <c r="K75" s="576"/>
    </row>
    <row r="76" spans="1:11" s="226" customFormat="1" x14ac:dyDescent="0.2">
      <c r="A76" s="588"/>
      <c r="B76" s="589"/>
      <c r="C76" s="566"/>
      <c r="D76" s="566"/>
      <c r="E76" s="576"/>
      <c r="F76" s="576"/>
      <c r="G76" s="576"/>
      <c r="H76" s="288" t="s">
        <v>677</v>
      </c>
      <c r="I76" s="353" t="s">
        <v>1290</v>
      </c>
      <c r="J76" s="353">
        <v>2014</v>
      </c>
      <c r="K76" s="576"/>
    </row>
    <row r="77" spans="1:11" s="226" customFormat="1" x14ac:dyDescent="0.2">
      <c r="A77" s="588"/>
      <c r="B77" s="589"/>
      <c r="C77" s="566"/>
      <c r="D77" s="566"/>
      <c r="E77" s="576"/>
      <c r="F77" s="576"/>
      <c r="G77" s="576"/>
      <c r="H77" s="288" t="s">
        <v>678</v>
      </c>
      <c r="I77" s="353" t="s">
        <v>1291</v>
      </c>
      <c r="J77" s="353">
        <v>2014</v>
      </c>
      <c r="K77" s="576"/>
    </row>
    <row r="78" spans="1:11" s="226" customFormat="1" x14ac:dyDescent="0.2">
      <c r="A78" s="588"/>
      <c r="B78" s="589"/>
      <c r="C78" s="566"/>
      <c r="D78" s="566"/>
      <c r="E78" s="576"/>
      <c r="F78" s="576"/>
      <c r="G78" s="576"/>
      <c r="H78" s="288" t="s">
        <v>679</v>
      </c>
      <c r="I78" s="353" t="s">
        <v>1292</v>
      </c>
      <c r="J78" s="353">
        <v>2014</v>
      </c>
      <c r="K78" s="576"/>
    </row>
    <row r="79" spans="1:11" s="226" customFormat="1" x14ac:dyDescent="0.2">
      <c r="A79" s="588"/>
      <c r="B79" s="589"/>
      <c r="C79" s="566"/>
      <c r="D79" s="566"/>
      <c r="E79" s="576"/>
      <c r="F79" s="576"/>
      <c r="G79" s="576"/>
      <c r="H79" s="288" t="s">
        <v>680</v>
      </c>
      <c r="I79" s="353" t="s">
        <v>1293</v>
      </c>
      <c r="J79" s="353">
        <v>2014</v>
      </c>
      <c r="K79" s="576"/>
    </row>
    <row r="80" spans="1:11" s="226" customFormat="1" x14ac:dyDescent="0.2">
      <c r="A80" s="588"/>
      <c r="B80" s="589"/>
      <c r="C80" s="566"/>
      <c r="D80" s="566"/>
      <c r="E80" s="576"/>
      <c r="F80" s="576"/>
      <c r="G80" s="576"/>
      <c r="H80" s="288" t="s">
        <v>681</v>
      </c>
      <c r="I80" s="353" t="s">
        <v>1294</v>
      </c>
      <c r="J80" s="353">
        <v>2014</v>
      </c>
      <c r="K80" s="576"/>
    </row>
    <row r="81" spans="1:11" s="226" customFormat="1" x14ac:dyDescent="0.2">
      <c r="A81" s="588"/>
      <c r="B81" s="589"/>
      <c r="C81" s="566"/>
      <c r="D81" s="566"/>
      <c r="E81" s="576"/>
      <c r="F81" s="576"/>
      <c r="G81" s="576"/>
      <c r="H81" s="288" t="s">
        <v>682</v>
      </c>
      <c r="I81" s="353" t="s">
        <v>1295</v>
      </c>
      <c r="J81" s="353">
        <v>2014</v>
      </c>
      <c r="K81" s="576"/>
    </row>
    <row r="82" spans="1:11" s="226" customFormat="1" x14ac:dyDescent="0.2">
      <c r="A82" s="588"/>
      <c r="B82" s="589"/>
      <c r="C82" s="566"/>
      <c r="D82" s="566"/>
      <c r="E82" s="576"/>
      <c r="F82" s="576"/>
      <c r="G82" s="576"/>
      <c r="H82" s="288" t="s">
        <v>683</v>
      </c>
      <c r="I82" s="353" t="s">
        <v>1296</v>
      </c>
      <c r="J82" s="353">
        <v>2014</v>
      </c>
      <c r="K82" s="576"/>
    </row>
    <row r="83" spans="1:11" s="226" customFormat="1" ht="28.5" x14ac:dyDescent="0.2">
      <c r="A83" s="588"/>
      <c r="B83" s="589"/>
      <c r="C83" s="566"/>
      <c r="D83" s="566"/>
      <c r="E83" s="576"/>
      <c r="F83" s="576"/>
      <c r="G83" s="576"/>
      <c r="H83" s="288" t="s">
        <v>684</v>
      </c>
      <c r="I83" s="353" t="s">
        <v>1297</v>
      </c>
      <c r="J83" s="353">
        <v>2014</v>
      </c>
      <c r="K83" s="576"/>
    </row>
    <row r="84" spans="1:11" s="226" customFormat="1" x14ac:dyDescent="0.2">
      <c r="A84" s="588"/>
      <c r="B84" s="589"/>
      <c r="C84" s="566"/>
      <c r="D84" s="566"/>
      <c r="E84" s="576"/>
      <c r="F84" s="576"/>
      <c r="G84" s="576"/>
      <c r="H84" s="288" t="s">
        <v>685</v>
      </c>
      <c r="I84" s="353" t="s">
        <v>1298</v>
      </c>
      <c r="J84" s="353">
        <v>2014</v>
      </c>
      <c r="K84" s="576"/>
    </row>
    <row r="85" spans="1:11" s="226" customFormat="1" x14ac:dyDescent="0.2">
      <c r="A85" s="588"/>
      <c r="B85" s="589"/>
      <c r="C85" s="566"/>
      <c r="D85" s="566"/>
      <c r="E85" s="576"/>
      <c r="F85" s="576"/>
      <c r="G85" s="576"/>
      <c r="H85" s="288" t="s">
        <v>686</v>
      </c>
      <c r="I85" s="353" t="s">
        <v>1299</v>
      </c>
      <c r="J85" s="353">
        <v>2014</v>
      </c>
      <c r="K85" s="576"/>
    </row>
    <row r="86" spans="1:11" s="226" customFormat="1" x14ac:dyDescent="0.2">
      <c r="A86" s="588"/>
      <c r="B86" s="589"/>
      <c r="C86" s="566"/>
      <c r="D86" s="566"/>
      <c r="E86" s="576"/>
      <c r="F86" s="576"/>
      <c r="G86" s="576"/>
      <c r="H86" s="288" t="s">
        <v>687</v>
      </c>
      <c r="I86" s="353"/>
      <c r="J86" s="353">
        <v>2014</v>
      </c>
      <c r="K86" s="576"/>
    </row>
    <row r="87" spans="1:11" s="226" customFormat="1" x14ac:dyDescent="0.2">
      <c r="A87" s="588"/>
      <c r="B87" s="589"/>
      <c r="C87" s="566"/>
      <c r="D87" s="566"/>
      <c r="E87" s="576"/>
      <c r="F87" s="576"/>
      <c r="G87" s="576"/>
      <c r="H87" s="287" t="s">
        <v>395</v>
      </c>
      <c r="I87" s="286" t="s">
        <v>1030</v>
      </c>
      <c r="J87" s="281">
        <v>2015</v>
      </c>
      <c r="K87" s="576"/>
    </row>
    <row r="88" spans="1:11" s="226" customFormat="1" x14ac:dyDescent="0.2">
      <c r="A88" s="588"/>
      <c r="B88" s="589"/>
      <c r="C88" s="566"/>
      <c r="D88" s="566"/>
      <c r="E88" s="576"/>
      <c r="F88" s="576"/>
      <c r="G88" s="576"/>
      <c r="H88" s="287" t="s">
        <v>397</v>
      </c>
      <c r="I88" s="286" t="s">
        <v>1032</v>
      </c>
      <c r="J88" s="281">
        <v>2015</v>
      </c>
      <c r="K88" s="576"/>
    </row>
    <row r="89" spans="1:11" s="226" customFormat="1" x14ac:dyDescent="0.2">
      <c r="A89" s="588"/>
      <c r="B89" s="589"/>
      <c r="C89" s="566"/>
      <c r="D89" s="566"/>
      <c r="E89" s="576"/>
      <c r="F89" s="576"/>
      <c r="G89" s="576"/>
      <c r="H89" s="287" t="s">
        <v>398</v>
      </c>
      <c r="I89" s="286" t="s">
        <v>1033</v>
      </c>
      <c r="J89" s="281">
        <v>2015</v>
      </c>
      <c r="K89" s="576"/>
    </row>
    <row r="90" spans="1:11" s="226" customFormat="1" ht="28.5" x14ac:dyDescent="0.2">
      <c r="A90" s="588"/>
      <c r="B90" s="589"/>
      <c r="C90" s="566"/>
      <c r="D90" s="566"/>
      <c r="E90" s="576"/>
      <c r="F90" s="576"/>
      <c r="G90" s="576"/>
      <c r="H90" s="287" t="s">
        <v>399</v>
      </c>
      <c r="I90" s="286" t="s">
        <v>1034</v>
      </c>
      <c r="J90" s="281">
        <v>2015</v>
      </c>
      <c r="K90" s="576"/>
    </row>
    <row r="91" spans="1:11" s="226" customFormat="1" ht="28.5" x14ac:dyDescent="0.2">
      <c r="A91" s="588"/>
      <c r="B91" s="589"/>
      <c r="C91" s="566"/>
      <c r="D91" s="566"/>
      <c r="E91" s="576"/>
      <c r="F91" s="576"/>
      <c r="G91" s="576"/>
      <c r="H91" s="287" t="s">
        <v>400</v>
      </c>
      <c r="I91" s="286" t="s">
        <v>1036</v>
      </c>
      <c r="J91" s="281">
        <v>2015</v>
      </c>
      <c r="K91" s="576"/>
    </row>
    <row r="92" spans="1:11" s="226" customFormat="1" x14ac:dyDescent="0.2">
      <c r="A92" s="588"/>
      <c r="B92" s="589"/>
      <c r="C92" s="566"/>
      <c r="D92" s="566"/>
      <c r="E92" s="576"/>
      <c r="F92" s="576"/>
      <c r="G92" s="576"/>
      <c r="H92" s="287" t="s">
        <v>401</v>
      </c>
      <c r="I92" s="286" t="s">
        <v>1037</v>
      </c>
      <c r="J92" s="281">
        <v>2015</v>
      </c>
      <c r="K92" s="576"/>
    </row>
    <row r="93" spans="1:11" s="226" customFormat="1" ht="28.5" x14ac:dyDescent="0.2">
      <c r="A93" s="588"/>
      <c r="B93" s="589"/>
      <c r="C93" s="566"/>
      <c r="D93" s="566"/>
      <c r="E93" s="576"/>
      <c r="F93" s="576"/>
      <c r="G93" s="576"/>
      <c r="H93" s="287" t="s">
        <v>402</v>
      </c>
      <c r="I93" s="286" t="s">
        <v>1039</v>
      </c>
      <c r="J93" s="281">
        <v>2015</v>
      </c>
      <c r="K93" s="576"/>
    </row>
    <row r="94" spans="1:11" s="226" customFormat="1" ht="28.5" x14ac:dyDescent="0.2">
      <c r="A94" s="588"/>
      <c r="B94" s="589"/>
      <c r="C94" s="566"/>
      <c r="D94" s="566"/>
      <c r="E94" s="576"/>
      <c r="F94" s="576"/>
      <c r="G94" s="576"/>
      <c r="H94" s="287" t="s">
        <v>403</v>
      </c>
      <c r="I94" s="286" t="s">
        <v>1040</v>
      </c>
      <c r="J94" s="281">
        <v>2015</v>
      </c>
      <c r="K94" s="576"/>
    </row>
    <row r="95" spans="1:11" s="226" customFormat="1" x14ac:dyDescent="0.2">
      <c r="A95" s="588"/>
      <c r="B95" s="589"/>
      <c r="C95" s="566"/>
      <c r="D95" s="566"/>
      <c r="E95" s="576"/>
      <c r="F95" s="576"/>
      <c r="G95" s="576"/>
      <c r="H95" s="287" t="s">
        <v>404</v>
      </c>
      <c r="I95" s="286" t="s">
        <v>1042</v>
      </c>
      <c r="J95" s="281">
        <v>2015</v>
      </c>
      <c r="K95" s="576"/>
    </row>
    <row r="96" spans="1:11" s="226" customFormat="1" x14ac:dyDescent="0.2">
      <c r="A96" s="588"/>
      <c r="B96" s="589"/>
      <c r="C96" s="566"/>
      <c r="D96" s="566"/>
      <c r="E96" s="576"/>
      <c r="F96" s="576"/>
      <c r="G96" s="576"/>
      <c r="H96" s="237" t="s">
        <v>405</v>
      </c>
      <c r="I96" s="234" t="s">
        <v>1045</v>
      </c>
      <c r="J96" s="281">
        <v>2015</v>
      </c>
      <c r="K96" s="576"/>
    </row>
    <row r="97" spans="1:11" s="226" customFormat="1" x14ac:dyDescent="0.2">
      <c r="A97" s="588"/>
      <c r="B97" s="589"/>
      <c r="C97" s="566"/>
      <c r="D97" s="566"/>
      <c r="E97" s="576"/>
      <c r="F97" s="576"/>
      <c r="G97" s="576"/>
      <c r="H97" s="237" t="s">
        <v>407</v>
      </c>
      <c r="I97" s="234" t="s">
        <v>1047</v>
      </c>
      <c r="J97" s="281">
        <v>2015</v>
      </c>
      <c r="K97" s="576"/>
    </row>
    <row r="98" spans="1:11" s="226" customFormat="1" x14ac:dyDescent="0.2">
      <c r="A98" s="588"/>
      <c r="B98" s="589"/>
      <c r="C98" s="566"/>
      <c r="D98" s="566"/>
      <c r="E98" s="576"/>
      <c r="F98" s="576"/>
      <c r="G98" s="576"/>
      <c r="H98" s="237" t="s">
        <v>408</v>
      </c>
      <c r="I98" s="234" t="s">
        <v>1048</v>
      </c>
      <c r="J98" s="281">
        <v>2015</v>
      </c>
      <c r="K98" s="576"/>
    </row>
    <row r="99" spans="1:11" s="226" customFormat="1" x14ac:dyDescent="0.2">
      <c r="A99" s="588"/>
      <c r="B99" s="589"/>
      <c r="C99" s="566"/>
      <c r="D99" s="566"/>
      <c r="E99" s="576"/>
      <c r="F99" s="576"/>
      <c r="G99" s="576"/>
      <c r="H99" s="237" t="s">
        <v>408</v>
      </c>
      <c r="I99" s="234" t="s">
        <v>1049</v>
      </c>
      <c r="J99" s="281">
        <v>2015</v>
      </c>
      <c r="K99" s="576"/>
    </row>
    <row r="100" spans="1:11" s="226" customFormat="1" x14ac:dyDescent="0.2">
      <c r="A100" s="588"/>
      <c r="B100" s="589"/>
      <c r="C100" s="566"/>
      <c r="D100" s="566"/>
      <c r="E100" s="576"/>
      <c r="F100" s="576"/>
      <c r="G100" s="576"/>
      <c r="H100" s="237" t="s">
        <v>409</v>
      </c>
      <c r="I100" s="234" t="s">
        <v>1050</v>
      </c>
      <c r="J100" s="281">
        <v>2015</v>
      </c>
      <c r="K100" s="576"/>
    </row>
    <row r="101" spans="1:11" s="226" customFormat="1" x14ac:dyDescent="0.2">
      <c r="A101" s="588"/>
      <c r="B101" s="589"/>
      <c r="C101" s="566"/>
      <c r="D101" s="566"/>
      <c r="E101" s="576"/>
      <c r="F101" s="576"/>
      <c r="G101" s="576"/>
      <c r="H101" s="237" t="s">
        <v>410</v>
      </c>
      <c r="I101" s="234" t="s">
        <v>1051</v>
      </c>
      <c r="J101" s="281">
        <v>2015</v>
      </c>
      <c r="K101" s="576"/>
    </row>
    <row r="102" spans="1:11" s="226" customFormat="1" x14ac:dyDescent="0.2">
      <c r="A102" s="588"/>
      <c r="B102" s="589"/>
      <c r="C102" s="566"/>
      <c r="D102" s="566"/>
      <c r="E102" s="576"/>
      <c r="F102" s="576"/>
      <c r="G102" s="576"/>
      <c r="H102" s="237" t="s">
        <v>411</v>
      </c>
      <c r="I102" s="234" t="s">
        <v>1052</v>
      </c>
      <c r="J102" s="281">
        <v>2015</v>
      </c>
      <c r="K102" s="576"/>
    </row>
    <row r="103" spans="1:11" s="226" customFormat="1" x14ac:dyDescent="0.2">
      <c r="A103" s="588"/>
      <c r="B103" s="589"/>
      <c r="C103" s="566"/>
      <c r="D103" s="566"/>
      <c r="E103" s="576"/>
      <c r="F103" s="576"/>
      <c r="G103" s="576"/>
      <c r="H103" s="237" t="s">
        <v>412</v>
      </c>
      <c r="I103" s="234" t="s">
        <v>1054</v>
      </c>
      <c r="J103" s="281">
        <v>2015</v>
      </c>
      <c r="K103" s="576"/>
    </row>
    <row r="104" spans="1:11" s="226" customFormat="1" x14ac:dyDescent="0.2">
      <c r="A104" s="588"/>
      <c r="B104" s="589"/>
      <c r="C104" s="566"/>
      <c r="D104" s="566"/>
      <c r="E104" s="576"/>
      <c r="F104" s="576"/>
      <c r="G104" s="576"/>
      <c r="H104" s="237" t="s">
        <v>413</v>
      </c>
      <c r="I104" s="234" t="s">
        <v>1055</v>
      </c>
      <c r="J104" s="281">
        <v>2015</v>
      </c>
      <c r="K104" s="576"/>
    </row>
    <row r="105" spans="1:11" s="226" customFormat="1" ht="28.5" x14ac:dyDescent="0.2">
      <c r="A105" s="588"/>
      <c r="B105" s="589"/>
      <c r="C105" s="566"/>
      <c r="D105" s="566"/>
      <c r="E105" s="576"/>
      <c r="F105" s="576"/>
      <c r="G105" s="576"/>
      <c r="H105" s="237" t="s">
        <v>414</v>
      </c>
      <c r="I105" s="234" t="s">
        <v>1056</v>
      </c>
      <c r="J105" s="281">
        <v>2015</v>
      </c>
      <c r="K105" s="576"/>
    </row>
    <row r="106" spans="1:11" s="226" customFormat="1" x14ac:dyDescent="0.2">
      <c r="A106" s="588"/>
      <c r="B106" s="589"/>
      <c r="C106" s="566"/>
      <c r="D106" s="566"/>
      <c r="E106" s="576"/>
      <c r="F106" s="576"/>
      <c r="G106" s="576"/>
      <c r="H106" s="237" t="s">
        <v>415</v>
      </c>
      <c r="I106" s="234" t="s">
        <v>1057</v>
      </c>
      <c r="J106" s="281">
        <v>2015</v>
      </c>
      <c r="K106" s="576"/>
    </row>
    <row r="107" spans="1:11" s="226" customFormat="1" x14ac:dyDescent="0.2">
      <c r="A107" s="588"/>
      <c r="B107" s="589"/>
      <c r="C107" s="566"/>
      <c r="D107" s="566"/>
      <c r="E107" s="576"/>
      <c r="F107" s="576"/>
      <c r="G107" s="576"/>
      <c r="H107" s="237" t="s">
        <v>416</v>
      </c>
      <c r="I107" s="234" t="s">
        <v>1058</v>
      </c>
      <c r="J107" s="281">
        <v>2015</v>
      </c>
      <c r="K107" s="576"/>
    </row>
    <row r="108" spans="1:11" s="226" customFormat="1" x14ac:dyDescent="0.2">
      <c r="A108" s="588"/>
      <c r="B108" s="589"/>
      <c r="C108" s="566"/>
      <c r="D108" s="566"/>
      <c r="E108" s="576"/>
      <c r="F108" s="576"/>
      <c r="G108" s="576"/>
      <c r="H108" s="237" t="s">
        <v>417</v>
      </c>
      <c r="I108" s="234" t="s">
        <v>1059</v>
      </c>
      <c r="J108" s="281">
        <v>2015</v>
      </c>
      <c r="K108" s="576"/>
    </row>
    <row r="109" spans="1:11" s="226" customFormat="1" x14ac:dyDescent="0.2">
      <c r="A109" s="588"/>
      <c r="B109" s="589"/>
      <c r="C109" s="566"/>
      <c r="D109" s="566"/>
      <c r="E109" s="576"/>
      <c r="F109" s="576"/>
      <c r="G109" s="576"/>
      <c r="H109" s="237" t="s">
        <v>418</v>
      </c>
      <c r="I109" s="234" t="s">
        <v>1060</v>
      </c>
      <c r="J109" s="281">
        <v>2015</v>
      </c>
      <c r="K109" s="576"/>
    </row>
    <row r="110" spans="1:11" s="226" customFormat="1" ht="28.5" x14ac:dyDescent="0.2">
      <c r="A110" s="588"/>
      <c r="B110" s="589"/>
      <c r="C110" s="566"/>
      <c r="D110" s="566"/>
      <c r="E110" s="576"/>
      <c r="F110" s="576"/>
      <c r="G110" s="576"/>
      <c r="H110" s="237" t="s">
        <v>419</v>
      </c>
      <c r="I110" s="234" t="s">
        <v>1061</v>
      </c>
      <c r="J110" s="281">
        <v>2015</v>
      </c>
      <c r="K110" s="576"/>
    </row>
    <row r="111" spans="1:11" s="226" customFormat="1" x14ac:dyDescent="0.2">
      <c r="A111" s="588"/>
      <c r="B111" s="589"/>
      <c r="C111" s="566"/>
      <c r="D111" s="566"/>
      <c r="E111" s="576"/>
      <c r="F111" s="576"/>
      <c r="G111" s="576"/>
      <c r="H111" s="237" t="s">
        <v>420</v>
      </c>
      <c r="I111" s="234" t="s">
        <v>1062</v>
      </c>
      <c r="J111" s="281">
        <v>2015</v>
      </c>
      <c r="K111" s="576"/>
    </row>
    <row r="112" spans="1:11" s="226" customFormat="1" x14ac:dyDescent="0.2">
      <c r="A112" s="588"/>
      <c r="B112" s="589"/>
      <c r="C112" s="566"/>
      <c r="D112" s="566"/>
      <c r="E112" s="576"/>
      <c r="F112" s="576"/>
      <c r="G112" s="576"/>
      <c r="H112" s="237" t="s">
        <v>421</v>
      </c>
      <c r="I112" s="234" t="s">
        <v>1063</v>
      </c>
      <c r="J112" s="281">
        <v>2015</v>
      </c>
      <c r="K112" s="576"/>
    </row>
    <row r="113" spans="1:11" s="226" customFormat="1" x14ac:dyDescent="0.2">
      <c r="A113" s="588"/>
      <c r="B113" s="589"/>
      <c r="C113" s="566"/>
      <c r="D113" s="566"/>
      <c r="E113" s="576"/>
      <c r="F113" s="576"/>
      <c r="G113" s="576"/>
      <c r="H113" s="237" t="s">
        <v>422</v>
      </c>
      <c r="I113" s="234" t="s">
        <v>1065</v>
      </c>
      <c r="J113" s="281">
        <v>2015</v>
      </c>
      <c r="K113" s="576"/>
    </row>
    <row r="114" spans="1:11" s="226" customFormat="1" x14ac:dyDescent="0.2">
      <c r="A114" s="588"/>
      <c r="B114" s="589"/>
      <c r="C114" s="566"/>
      <c r="D114" s="566"/>
      <c r="E114" s="576"/>
      <c r="F114" s="576"/>
      <c r="G114" s="576"/>
      <c r="H114" s="237" t="s">
        <v>423</v>
      </c>
      <c r="I114" s="234" t="s">
        <v>1066</v>
      </c>
      <c r="J114" s="281">
        <v>2015</v>
      </c>
      <c r="K114" s="576"/>
    </row>
    <row r="115" spans="1:11" s="226" customFormat="1" x14ac:dyDescent="0.2">
      <c r="A115" s="588"/>
      <c r="B115" s="589"/>
      <c r="C115" s="566"/>
      <c r="D115" s="566"/>
      <c r="E115" s="576"/>
      <c r="F115" s="576"/>
      <c r="G115" s="576"/>
      <c r="H115" s="237" t="s">
        <v>423</v>
      </c>
      <c r="I115" s="234" t="s">
        <v>1067</v>
      </c>
      <c r="J115" s="281">
        <v>2015</v>
      </c>
      <c r="K115" s="576"/>
    </row>
    <row r="116" spans="1:11" s="226" customFormat="1" ht="28.5" x14ac:dyDescent="0.2">
      <c r="A116" s="588"/>
      <c r="B116" s="589"/>
      <c r="C116" s="566"/>
      <c r="D116" s="566"/>
      <c r="E116" s="576"/>
      <c r="F116" s="576"/>
      <c r="G116" s="576"/>
      <c r="H116" s="237" t="s">
        <v>424</v>
      </c>
      <c r="I116" s="234" t="s">
        <v>1068</v>
      </c>
      <c r="J116" s="281">
        <v>2015</v>
      </c>
      <c r="K116" s="576"/>
    </row>
    <row r="117" spans="1:11" s="226" customFormat="1" x14ac:dyDescent="0.2">
      <c r="A117" s="588"/>
      <c r="B117" s="589"/>
      <c r="C117" s="566"/>
      <c r="D117" s="566"/>
      <c r="E117" s="576"/>
      <c r="F117" s="576"/>
      <c r="G117" s="576"/>
      <c r="H117" s="237" t="s">
        <v>425</v>
      </c>
      <c r="I117" s="234" t="s">
        <v>1069</v>
      </c>
      <c r="J117" s="281">
        <v>2015</v>
      </c>
      <c r="K117" s="576"/>
    </row>
    <row r="118" spans="1:11" s="226" customFormat="1" x14ac:dyDescent="0.2">
      <c r="A118" s="588"/>
      <c r="B118" s="589"/>
      <c r="C118" s="566"/>
      <c r="D118" s="566"/>
      <c r="E118" s="576"/>
      <c r="F118" s="576"/>
      <c r="G118" s="576"/>
      <c r="H118" s="237" t="s">
        <v>426</v>
      </c>
      <c r="I118" s="234" t="s">
        <v>1070</v>
      </c>
      <c r="J118" s="281">
        <v>2015</v>
      </c>
      <c r="K118" s="576"/>
    </row>
    <row r="119" spans="1:11" s="226" customFormat="1" ht="28.5" x14ac:dyDescent="0.2">
      <c r="A119" s="588"/>
      <c r="B119" s="589"/>
      <c r="C119" s="566"/>
      <c r="D119" s="566"/>
      <c r="E119" s="576"/>
      <c r="F119" s="576"/>
      <c r="G119" s="576"/>
      <c r="H119" s="285" t="s">
        <v>427</v>
      </c>
      <c r="I119" s="234" t="s">
        <v>1071</v>
      </c>
      <c r="J119" s="281">
        <v>2015</v>
      </c>
      <c r="K119" s="576"/>
    </row>
    <row r="120" spans="1:11" s="226" customFormat="1" ht="28.5" x14ac:dyDescent="0.2">
      <c r="A120" s="588"/>
      <c r="B120" s="589"/>
      <c r="C120" s="566"/>
      <c r="D120" s="566"/>
      <c r="E120" s="576"/>
      <c r="F120" s="576"/>
      <c r="G120" s="576"/>
      <c r="H120" s="285" t="s">
        <v>427</v>
      </c>
      <c r="I120" s="234" t="s">
        <v>1072</v>
      </c>
      <c r="J120" s="281">
        <v>2015</v>
      </c>
      <c r="K120" s="576"/>
    </row>
    <row r="121" spans="1:11" s="226" customFormat="1" ht="28.5" x14ac:dyDescent="0.2">
      <c r="A121" s="588"/>
      <c r="B121" s="589"/>
      <c r="C121" s="566"/>
      <c r="D121" s="566"/>
      <c r="E121" s="576"/>
      <c r="F121" s="576"/>
      <c r="G121" s="576"/>
      <c r="H121" s="285" t="s">
        <v>428</v>
      </c>
      <c r="I121" s="234" t="s">
        <v>1073</v>
      </c>
      <c r="J121" s="281">
        <v>2015</v>
      </c>
      <c r="K121" s="576"/>
    </row>
    <row r="122" spans="1:11" s="226" customFormat="1" ht="28.5" x14ac:dyDescent="0.2">
      <c r="A122" s="588"/>
      <c r="B122" s="589"/>
      <c r="C122" s="566"/>
      <c r="D122" s="566"/>
      <c r="E122" s="576"/>
      <c r="F122" s="576"/>
      <c r="G122" s="576"/>
      <c r="H122" s="285" t="s">
        <v>429</v>
      </c>
      <c r="I122" s="234" t="s">
        <v>1074</v>
      </c>
      <c r="J122" s="281">
        <v>2015</v>
      </c>
      <c r="K122" s="576"/>
    </row>
    <row r="123" spans="1:11" s="226" customFormat="1" x14ac:dyDescent="0.2">
      <c r="A123" s="588"/>
      <c r="B123" s="589"/>
      <c r="C123" s="566"/>
      <c r="D123" s="566"/>
      <c r="E123" s="576"/>
      <c r="F123" s="576"/>
      <c r="G123" s="576"/>
      <c r="H123" s="237" t="s">
        <v>430</v>
      </c>
      <c r="I123" s="234" t="s">
        <v>1075</v>
      </c>
      <c r="J123" s="281">
        <v>2015</v>
      </c>
      <c r="K123" s="576"/>
    </row>
    <row r="124" spans="1:11" s="226" customFormat="1" x14ac:dyDescent="0.2">
      <c r="A124" s="588"/>
      <c r="B124" s="589"/>
      <c r="C124" s="566"/>
      <c r="D124" s="566"/>
      <c r="E124" s="576"/>
      <c r="F124" s="576"/>
      <c r="G124" s="576"/>
      <c r="H124" s="237" t="s">
        <v>430</v>
      </c>
      <c r="I124" s="234" t="s">
        <v>1076</v>
      </c>
      <c r="J124" s="281">
        <v>2015</v>
      </c>
      <c r="K124" s="576"/>
    </row>
    <row r="125" spans="1:11" s="226" customFormat="1" x14ac:dyDescent="0.2">
      <c r="A125" s="588"/>
      <c r="B125" s="589"/>
      <c r="C125" s="566"/>
      <c r="D125" s="566"/>
      <c r="E125" s="576"/>
      <c r="F125" s="576"/>
      <c r="G125" s="576"/>
      <c r="H125" s="237" t="s">
        <v>430</v>
      </c>
      <c r="I125" s="234" t="s">
        <v>1077</v>
      </c>
      <c r="J125" s="281">
        <v>2015</v>
      </c>
      <c r="K125" s="576"/>
    </row>
    <row r="126" spans="1:11" s="226" customFormat="1" x14ac:dyDescent="0.2">
      <c r="A126" s="588"/>
      <c r="B126" s="589"/>
      <c r="C126" s="566"/>
      <c r="D126" s="566"/>
      <c r="E126" s="576"/>
      <c r="F126" s="576"/>
      <c r="G126" s="576"/>
      <c r="H126" s="237" t="s">
        <v>430</v>
      </c>
      <c r="I126" s="234" t="s">
        <v>1078</v>
      </c>
      <c r="J126" s="281">
        <v>2015</v>
      </c>
      <c r="K126" s="576"/>
    </row>
    <row r="127" spans="1:11" s="226" customFormat="1" x14ac:dyDescent="0.2">
      <c r="A127" s="588"/>
      <c r="B127" s="589"/>
      <c r="C127" s="566"/>
      <c r="D127" s="566"/>
      <c r="E127" s="576"/>
      <c r="F127" s="576"/>
      <c r="G127" s="576"/>
      <c r="H127" s="237" t="s">
        <v>430</v>
      </c>
      <c r="I127" s="234" t="s">
        <v>1079</v>
      </c>
      <c r="J127" s="281">
        <v>2015</v>
      </c>
      <c r="K127" s="576"/>
    </row>
    <row r="128" spans="1:11" s="226" customFormat="1" x14ac:dyDescent="0.2">
      <c r="A128" s="588"/>
      <c r="B128" s="589"/>
      <c r="C128" s="566"/>
      <c r="D128" s="566"/>
      <c r="E128" s="576"/>
      <c r="F128" s="576"/>
      <c r="G128" s="576"/>
      <c r="H128" s="237" t="s">
        <v>430</v>
      </c>
      <c r="I128" s="234" t="s">
        <v>1080</v>
      </c>
      <c r="J128" s="281">
        <v>2015</v>
      </c>
      <c r="K128" s="576"/>
    </row>
    <row r="129" spans="1:11" s="226" customFormat="1" x14ac:dyDescent="0.2">
      <c r="A129" s="588"/>
      <c r="B129" s="589"/>
      <c r="C129" s="566"/>
      <c r="D129" s="566"/>
      <c r="E129" s="576"/>
      <c r="F129" s="576"/>
      <c r="G129" s="576"/>
      <c r="H129" s="237" t="s">
        <v>431</v>
      </c>
      <c r="I129" s="234" t="s">
        <v>1081</v>
      </c>
      <c r="J129" s="281">
        <v>2015</v>
      </c>
      <c r="K129" s="576"/>
    </row>
    <row r="130" spans="1:11" s="226" customFormat="1" x14ac:dyDescent="0.2">
      <c r="A130" s="588"/>
      <c r="B130" s="589"/>
      <c r="C130" s="566"/>
      <c r="D130" s="566"/>
      <c r="E130" s="576"/>
      <c r="F130" s="576"/>
      <c r="G130" s="576"/>
      <c r="H130" s="237" t="s">
        <v>688</v>
      </c>
      <c r="I130" s="234" t="s">
        <v>1082</v>
      </c>
      <c r="J130" s="281">
        <v>2015</v>
      </c>
      <c r="K130" s="576"/>
    </row>
    <row r="131" spans="1:11" s="226" customFormat="1" x14ac:dyDescent="0.2">
      <c r="A131" s="588"/>
      <c r="B131" s="589"/>
      <c r="C131" s="566"/>
      <c r="D131" s="566"/>
      <c r="E131" s="576"/>
      <c r="F131" s="576"/>
      <c r="G131" s="576"/>
      <c r="H131" s="237" t="s">
        <v>688</v>
      </c>
      <c r="I131" s="234" t="s">
        <v>1083</v>
      </c>
      <c r="J131" s="281">
        <v>2015</v>
      </c>
      <c r="K131" s="576"/>
    </row>
    <row r="132" spans="1:11" s="226" customFormat="1" x14ac:dyDescent="0.2">
      <c r="A132" s="588"/>
      <c r="B132" s="589"/>
      <c r="C132" s="566"/>
      <c r="D132" s="566"/>
      <c r="E132" s="576"/>
      <c r="F132" s="576"/>
      <c r="G132" s="576"/>
      <c r="H132" s="237" t="s">
        <v>688</v>
      </c>
      <c r="I132" s="234" t="s">
        <v>1084</v>
      </c>
      <c r="J132" s="281">
        <v>2015</v>
      </c>
      <c r="K132" s="576"/>
    </row>
    <row r="133" spans="1:11" s="226" customFormat="1" x14ac:dyDescent="0.2">
      <c r="A133" s="588"/>
      <c r="B133" s="589"/>
      <c r="C133" s="566"/>
      <c r="D133" s="566"/>
      <c r="E133" s="576"/>
      <c r="F133" s="576"/>
      <c r="G133" s="576"/>
      <c r="H133" s="237" t="s">
        <v>688</v>
      </c>
      <c r="I133" s="234" t="s">
        <v>1085</v>
      </c>
      <c r="J133" s="281">
        <v>2015</v>
      </c>
      <c r="K133" s="576"/>
    </row>
    <row r="134" spans="1:11" s="226" customFormat="1" x14ac:dyDescent="0.2">
      <c r="A134" s="588"/>
      <c r="B134" s="589"/>
      <c r="C134" s="566"/>
      <c r="D134" s="566"/>
      <c r="E134" s="576"/>
      <c r="F134" s="576"/>
      <c r="G134" s="576"/>
      <c r="H134" s="237" t="s">
        <v>433</v>
      </c>
      <c r="I134" s="234" t="s">
        <v>1086</v>
      </c>
      <c r="J134" s="281">
        <v>2015</v>
      </c>
      <c r="K134" s="576"/>
    </row>
    <row r="135" spans="1:11" s="226" customFormat="1" x14ac:dyDescent="0.2">
      <c r="A135" s="588"/>
      <c r="B135" s="589"/>
      <c r="C135" s="566"/>
      <c r="D135" s="566"/>
      <c r="E135" s="576"/>
      <c r="F135" s="576"/>
      <c r="G135" s="576"/>
      <c r="H135" s="237" t="s">
        <v>433</v>
      </c>
      <c r="I135" s="234" t="s">
        <v>1087</v>
      </c>
      <c r="J135" s="281">
        <v>2015</v>
      </c>
      <c r="K135" s="576"/>
    </row>
    <row r="136" spans="1:11" s="226" customFormat="1" x14ac:dyDescent="0.2">
      <c r="A136" s="588"/>
      <c r="B136" s="589"/>
      <c r="C136" s="566"/>
      <c r="D136" s="566"/>
      <c r="E136" s="576"/>
      <c r="F136" s="576"/>
      <c r="G136" s="576"/>
      <c r="H136" s="237" t="s">
        <v>433</v>
      </c>
      <c r="I136" s="234" t="s">
        <v>1088</v>
      </c>
      <c r="J136" s="281">
        <v>2015</v>
      </c>
      <c r="K136" s="576"/>
    </row>
    <row r="137" spans="1:11" s="226" customFormat="1" x14ac:dyDescent="0.2">
      <c r="A137" s="588"/>
      <c r="B137" s="589"/>
      <c r="C137" s="566"/>
      <c r="D137" s="566"/>
      <c r="E137" s="576"/>
      <c r="F137" s="576"/>
      <c r="G137" s="576"/>
      <c r="H137" s="237" t="s">
        <v>433</v>
      </c>
      <c r="I137" s="234" t="s">
        <v>1089</v>
      </c>
      <c r="J137" s="281">
        <v>2015</v>
      </c>
      <c r="K137" s="576"/>
    </row>
    <row r="138" spans="1:11" s="226" customFormat="1" x14ac:dyDescent="0.2">
      <c r="A138" s="588"/>
      <c r="B138" s="589"/>
      <c r="C138" s="566"/>
      <c r="D138" s="566"/>
      <c r="E138" s="576"/>
      <c r="F138" s="576"/>
      <c r="G138" s="576"/>
      <c r="H138" s="237" t="s">
        <v>434</v>
      </c>
      <c r="I138" s="234" t="s">
        <v>1091</v>
      </c>
      <c r="J138" s="281">
        <v>2015</v>
      </c>
      <c r="K138" s="576"/>
    </row>
    <row r="139" spans="1:11" s="226" customFormat="1" ht="28.5" x14ac:dyDescent="0.2">
      <c r="A139" s="588"/>
      <c r="B139" s="589"/>
      <c r="C139" s="566"/>
      <c r="D139" s="566"/>
      <c r="E139" s="576"/>
      <c r="F139" s="576"/>
      <c r="G139" s="576"/>
      <c r="H139" s="237" t="s">
        <v>435</v>
      </c>
      <c r="I139" s="234" t="s">
        <v>1092</v>
      </c>
      <c r="J139" s="281">
        <v>2015</v>
      </c>
      <c r="K139" s="576"/>
    </row>
    <row r="140" spans="1:11" s="226" customFormat="1" x14ac:dyDescent="0.2">
      <c r="A140" s="588"/>
      <c r="B140" s="589"/>
      <c r="C140" s="566"/>
      <c r="D140" s="566"/>
      <c r="E140" s="576"/>
      <c r="F140" s="576"/>
      <c r="G140" s="576"/>
      <c r="H140" s="285" t="s">
        <v>739</v>
      </c>
      <c r="I140" s="234" t="s">
        <v>740</v>
      </c>
      <c r="J140" s="229">
        <v>2016</v>
      </c>
      <c r="K140" s="576"/>
    </row>
    <row r="141" spans="1:11" s="226" customFormat="1" x14ac:dyDescent="0.2">
      <c r="A141" s="588"/>
      <c r="B141" s="589"/>
      <c r="C141" s="566"/>
      <c r="D141" s="566"/>
      <c r="E141" s="576"/>
      <c r="F141" s="576"/>
      <c r="G141" s="576"/>
      <c r="H141" s="285" t="s">
        <v>741</v>
      </c>
      <c r="I141" s="234" t="s">
        <v>742</v>
      </c>
      <c r="J141" s="229">
        <v>2016</v>
      </c>
      <c r="K141" s="576"/>
    </row>
    <row r="142" spans="1:11" s="226" customFormat="1" x14ac:dyDescent="0.2">
      <c r="A142" s="588"/>
      <c r="B142" s="589"/>
      <c r="C142" s="566"/>
      <c r="D142" s="566"/>
      <c r="E142" s="576"/>
      <c r="F142" s="576"/>
      <c r="G142" s="576"/>
      <c r="H142" s="285" t="s">
        <v>741</v>
      </c>
      <c r="I142" s="234" t="s">
        <v>743</v>
      </c>
      <c r="J142" s="229">
        <v>2016</v>
      </c>
      <c r="K142" s="576"/>
    </row>
    <row r="143" spans="1:11" s="226" customFormat="1" ht="15" customHeight="1" x14ac:dyDescent="0.2">
      <c r="A143" s="588"/>
      <c r="B143" s="589"/>
      <c r="C143" s="566"/>
      <c r="D143" s="566"/>
      <c r="E143" s="576"/>
      <c r="F143" s="576"/>
      <c r="G143" s="576"/>
      <c r="H143" s="285" t="s">
        <v>741</v>
      </c>
      <c r="I143" s="234" t="s">
        <v>744</v>
      </c>
      <c r="J143" s="229">
        <v>2016</v>
      </c>
      <c r="K143" s="576"/>
    </row>
    <row r="144" spans="1:11" s="226" customFormat="1" x14ac:dyDescent="0.2">
      <c r="A144" s="588"/>
      <c r="B144" s="589"/>
      <c r="C144" s="566"/>
      <c r="D144" s="566"/>
      <c r="E144" s="576"/>
      <c r="F144" s="576"/>
      <c r="G144" s="576"/>
      <c r="H144" s="285" t="s">
        <v>741</v>
      </c>
      <c r="I144" s="234" t="s">
        <v>745</v>
      </c>
      <c r="J144" s="229">
        <v>2016</v>
      </c>
      <c r="K144" s="576"/>
    </row>
    <row r="145" spans="1:11" s="226" customFormat="1" x14ac:dyDescent="0.2">
      <c r="A145" s="588"/>
      <c r="B145" s="589"/>
      <c r="C145" s="566"/>
      <c r="D145" s="566"/>
      <c r="E145" s="576"/>
      <c r="F145" s="576"/>
      <c r="G145" s="576"/>
      <c r="H145" s="285" t="s">
        <v>741</v>
      </c>
      <c r="I145" s="234" t="s">
        <v>746</v>
      </c>
      <c r="J145" s="229">
        <v>2016</v>
      </c>
      <c r="K145" s="576"/>
    </row>
    <row r="146" spans="1:11" s="226" customFormat="1" ht="15" customHeight="1" x14ac:dyDescent="0.2">
      <c r="A146" s="588"/>
      <c r="B146" s="589"/>
      <c r="C146" s="566"/>
      <c r="D146" s="566"/>
      <c r="E146" s="576"/>
      <c r="F146" s="576"/>
      <c r="G146" s="576"/>
      <c r="H146" s="285" t="s">
        <v>741</v>
      </c>
      <c r="I146" s="234" t="s">
        <v>747</v>
      </c>
      <c r="J146" s="229">
        <v>2016</v>
      </c>
      <c r="K146" s="576"/>
    </row>
    <row r="147" spans="1:11" s="226" customFormat="1" x14ac:dyDescent="0.2">
      <c r="A147" s="588"/>
      <c r="B147" s="589"/>
      <c r="C147" s="566"/>
      <c r="D147" s="566"/>
      <c r="E147" s="576"/>
      <c r="F147" s="576"/>
      <c r="G147" s="576"/>
      <c r="H147" s="285" t="s">
        <v>748</v>
      </c>
      <c r="I147" s="234" t="s">
        <v>749</v>
      </c>
      <c r="J147" s="229">
        <v>2016</v>
      </c>
      <c r="K147" s="576"/>
    </row>
    <row r="148" spans="1:11" s="226" customFormat="1" x14ac:dyDescent="0.2">
      <c r="A148" s="588"/>
      <c r="B148" s="589"/>
      <c r="C148" s="566"/>
      <c r="D148" s="566"/>
      <c r="E148" s="576"/>
      <c r="F148" s="576"/>
      <c r="G148" s="576"/>
      <c r="H148" s="285" t="s">
        <v>750</v>
      </c>
      <c r="I148" s="234" t="s">
        <v>751</v>
      </c>
      <c r="J148" s="229">
        <v>2016</v>
      </c>
      <c r="K148" s="576"/>
    </row>
    <row r="149" spans="1:11" s="226" customFormat="1" x14ac:dyDescent="0.2">
      <c r="A149" s="588"/>
      <c r="B149" s="589"/>
      <c r="C149" s="566"/>
      <c r="D149" s="566"/>
      <c r="E149" s="576"/>
      <c r="F149" s="576"/>
      <c r="G149" s="576"/>
      <c r="H149" s="285" t="s">
        <v>750</v>
      </c>
      <c r="I149" s="234" t="s">
        <v>752</v>
      </c>
      <c r="J149" s="229">
        <v>2016</v>
      </c>
      <c r="K149" s="576"/>
    </row>
    <row r="150" spans="1:11" s="226" customFormat="1" x14ac:dyDescent="0.2">
      <c r="A150" s="588"/>
      <c r="B150" s="589"/>
      <c r="C150" s="566"/>
      <c r="D150" s="566"/>
      <c r="E150" s="576"/>
      <c r="F150" s="576"/>
      <c r="G150" s="576"/>
      <c r="H150" s="285" t="s">
        <v>753</v>
      </c>
      <c r="I150" s="234" t="s">
        <v>754</v>
      </c>
      <c r="J150" s="229">
        <v>2016</v>
      </c>
      <c r="K150" s="576"/>
    </row>
    <row r="151" spans="1:11" s="226" customFormat="1" x14ac:dyDescent="0.2">
      <c r="A151" s="588"/>
      <c r="B151" s="589"/>
      <c r="C151" s="566"/>
      <c r="D151" s="566"/>
      <c r="E151" s="576"/>
      <c r="F151" s="576"/>
      <c r="G151" s="576"/>
      <c r="H151" s="285" t="s">
        <v>753</v>
      </c>
      <c r="I151" s="234" t="s">
        <v>755</v>
      </c>
      <c r="J151" s="229">
        <v>2016</v>
      </c>
      <c r="K151" s="576"/>
    </row>
    <row r="152" spans="1:11" s="226" customFormat="1" x14ac:dyDescent="0.2">
      <c r="A152" s="588"/>
      <c r="B152" s="589"/>
      <c r="C152" s="566"/>
      <c r="D152" s="566"/>
      <c r="E152" s="576"/>
      <c r="F152" s="576"/>
      <c r="G152" s="576"/>
      <c r="H152" s="285" t="s">
        <v>756</v>
      </c>
      <c r="I152" s="234" t="s">
        <v>757</v>
      </c>
      <c r="J152" s="229">
        <v>2016</v>
      </c>
      <c r="K152" s="576"/>
    </row>
    <row r="153" spans="1:11" s="226" customFormat="1" ht="15" customHeight="1" x14ac:dyDescent="0.2">
      <c r="A153" s="588"/>
      <c r="B153" s="589"/>
      <c r="C153" s="566"/>
      <c r="D153" s="566"/>
      <c r="E153" s="576"/>
      <c r="F153" s="576"/>
      <c r="G153" s="576"/>
      <c r="H153" s="285" t="s">
        <v>758</v>
      </c>
      <c r="I153" s="234" t="s">
        <v>759</v>
      </c>
      <c r="J153" s="229">
        <v>2016</v>
      </c>
      <c r="K153" s="576"/>
    </row>
    <row r="154" spans="1:11" s="226" customFormat="1" x14ac:dyDescent="0.2">
      <c r="A154" s="588"/>
      <c r="B154" s="589"/>
      <c r="C154" s="566"/>
      <c r="D154" s="566"/>
      <c r="E154" s="576"/>
      <c r="F154" s="576"/>
      <c r="G154" s="576"/>
      <c r="H154" s="285" t="s">
        <v>758</v>
      </c>
      <c r="I154" s="234" t="s">
        <v>760</v>
      </c>
      <c r="J154" s="229">
        <v>2016</v>
      </c>
      <c r="K154" s="576"/>
    </row>
    <row r="155" spans="1:11" s="226" customFormat="1" x14ac:dyDescent="0.2">
      <c r="A155" s="588"/>
      <c r="B155" s="589"/>
      <c r="C155" s="566"/>
      <c r="D155" s="566"/>
      <c r="E155" s="576"/>
      <c r="F155" s="576"/>
      <c r="G155" s="576"/>
      <c r="H155" s="285" t="s">
        <v>761</v>
      </c>
      <c r="I155" s="234" t="s">
        <v>762</v>
      </c>
      <c r="J155" s="229">
        <v>2016</v>
      </c>
      <c r="K155" s="576"/>
    </row>
    <row r="156" spans="1:11" s="226" customFormat="1" x14ac:dyDescent="0.2">
      <c r="A156" s="588"/>
      <c r="B156" s="589"/>
      <c r="C156" s="566"/>
      <c r="D156" s="566"/>
      <c r="E156" s="576"/>
      <c r="F156" s="576"/>
      <c r="G156" s="576"/>
      <c r="H156" s="285" t="s">
        <v>763</v>
      </c>
      <c r="I156" s="234" t="s">
        <v>764</v>
      </c>
      <c r="J156" s="229">
        <v>2016</v>
      </c>
      <c r="K156" s="576"/>
    </row>
    <row r="157" spans="1:11" s="226" customFormat="1" ht="15" customHeight="1" x14ac:dyDescent="0.2">
      <c r="A157" s="588"/>
      <c r="B157" s="589"/>
      <c r="C157" s="566"/>
      <c r="D157" s="566"/>
      <c r="E157" s="576"/>
      <c r="F157" s="576"/>
      <c r="G157" s="576"/>
      <c r="H157" s="285" t="s">
        <v>763</v>
      </c>
      <c r="I157" s="234" t="s">
        <v>765</v>
      </c>
      <c r="J157" s="229">
        <v>2016</v>
      </c>
      <c r="K157" s="576"/>
    </row>
    <row r="158" spans="1:11" s="226" customFormat="1" ht="15" customHeight="1" x14ac:dyDescent="0.2">
      <c r="A158" s="588"/>
      <c r="B158" s="589"/>
      <c r="C158" s="566"/>
      <c r="D158" s="566"/>
      <c r="E158" s="576"/>
      <c r="F158" s="576"/>
      <c r="G158" s="576"/>
      <c r="H158" s="285" t="s">
        <v>763</v>
      </c>
      <c r="I158" s="234" t="s">
        <v>766</v>
      </c>
      <c r="J158" s="229">
        <v>2016</v>
      </c>
      <c r="K158" s="576"/>
    </row>
    <row r="159" spans="1:11" s="226" customFormat="1" ht="15" customHeight="1" x14ac:dyDescent="0.2">
      <c r="A159" s="588"/>
      <c r="B159" s="589"/>
      <c r="C159" s="566"/>
      <c r="D159" s="566"/>
      <c r="E159" s="576"/>
      <c r="F159" s="576"/>
      <c r="G159" s="576"/>
      <c r="H159" s="285" t="s">
        <v>763</v>
      </c>
      <c r="I159" s="234" t="s">
        <v>767</v>
      </c>
      <c r="J159" s="229">
        <v>2016</v>
      </c>
      <c r="K159" s="576"/>
    </row>
    <row r="160" spans="1:11" s="226" customFormat="1" ht="15" customHeight="1" x14ac:dyDescent="0.2">
      <c r="A160" s="588"/>
      <c r="B160" s="589"/>
      <c r="C160" s="566"/>
      <c r="D160" s="566"/>
      <c r="E160" s="576"/>
      <c r="F160" s="576"/>
      <c r="G160" s="576"/>
      <c r="H160" s="285" t="s">
        <v>768</v>
      </c>
      <c r="I160" s="234" t="s">
        <v>769</v>
      </c>
      <c r="J160" s="229">
        <v>2016</v>
      </c>
      <c r="K160" s="576"/>
    </row>
    <row r="161" spans="1:11" s="226" customFormat="1" ht="15" customHeight="1" x14ac:dyDescent="0.2">
      <c r="A161" s="588"/>
      <c r="B161" s="589"/>
      <c r="C161" s="566"/>
      <c r="D161" s="566"/>
      <c r="E161" s="576"/>
      <c r="F161" s="576"/>
      <c r="G161" s="576"/>
      <c r="H161" s="285" t="s">
        <v>768</v>
      </c>
      <c r="I161" s="234" t="s">
        <v>770</v>
      </c>
      <c r="J161" s="229">
        <v>2016</v>
      </c>
      <c r="K161" s="576"/>
    </row>
    <row r="162" spans="1:11" s="226" customFormat="1" x14ac:dyDescent="0.2">
      <c r="A162" s="588"/>
      <c r="B162" s="589"/>
      <c r="C162" s="566"/>
      <c r="D162" s="566"/>
      <c r="E162" s="576"/>
      <c r="F162" s="576"/>
      <c r="G162" s="576"/>
      <c r="H162" s="285" t="s">
        <v>768</v>
      </c>
      <c r="I162" s="234" t="s">
        <v>771</v>
      </c>
      <c r="J162" s="229">
        <v>2016</v>
      </c>
      <c r="K162" s="576"/>
    </row>
    <row r="163" spans="1:11" s="226" customFormat="1" ht="15" customHeight="1" x14ac:dyDescent="0.2">
      <c r="A163" s="588"/>
      <c r="B163" s="589"/>
      <c r="C163" s="566"/>
      <c r="D163" s="566"/>
      <c r="E163" s="576"/>
      <c r="F163" s="576"/>
      <c r="G163" s="576"/>
      <c r="H163" s="285" t="s">
        <v>768</v>
      </c>
      <c r="I163" s="234" t="s">
        <v>772</v>
      </c>
      <c r="J163" s="229">
        <v>2016</v>
      </c>
      <c r="K163" s="576"/>
    </row>
    <row r="164" spans="1:11" s="226" customFormat="1" ht="15" customHeight="1" x14ac:dyDescent="0.2">
      <c r="A164" s="588"/>
      <c r="B164" s="589"/>
      <c r="C164" s="566"/>
      <c r="D164" s="566"/>
      <c r="E164" s="576"/>
      <c r="F164" s="576"/>
      <c r="G164" s="576"/>
      <c r="H164" s="285" t="s">
        <v>773</v>
      </c>
      <c r="I164" s="234" t="s">
        <v>774</v>
      </c>
      <c r="J164" s="229">
        <v>2016</v>
      </c>
      <c r="K164" s="576"/>
    </row>
    <row r="165" spans="1:11" s="226" customFormat="1" ht="15" customHeight="1" x14ac:dyDescent="0.2">
      <c r="A165" s="588"/>
      <c r="B165" s="589"/>
      <c r="C165" s="566"/>
      <c r="D165" s="566"/>
      <c r="E165" s="576"/>
      <c r="F165" s="576"/>
      <c r="G165" s="576"/>
      <c r="H165" s="285" t="s">
        <v>773</v>
      </c>
      <c r="I165" s="234" t="s">
        <v>775</v>
      </c>
      <c r="J165" s="229">
        <v>2016</v>
      </c>
      <c r="K165" s="576"/>
    </row>
    <row r="166" spans="1:11" s="226" customFormat="1" ht="15" customHeight="1" x14ac:dyDescent="0.2">
      <c r="A166" s="588"/>
      <c r="B166" s="589"/>
      <c r="C166" s="566"/>
      <c r="D166" s="566"/>
      <c r="E166" s="576"/>
      <c r="F166" s="576"/>
      <c r="G166" s="576"/>
      <c r="H166" s="285" t="s">
        <v>773</v>
      </c>
      <c r="I166" s="234" t="s">
        <v>776</v>
      </c>
      <c r="J166" s="229">
        <v>2016</v>
      </c>
      <c r="K166" s="576"/>
    </row>
    <row r="167" spans="1:11" s="226" customFormat="1" x14ac:dyDescent="0.2">
      <c r="A167" s="588"/>
      <c r="B167" s="589"/>
      <c r="C167" s="566"/>
      <c r="D167" s="566"/>
      <c r="E167" s="576"/>
      <c r="F167" s="576"/>
      <c r="G167" s="576"/>
      <c r="H167" s="285" t="s">
        <v>773</v>
      </c>
      <c r="I167" s="234" t="s">
        <v>777</v>
      </c>
      <c r="J167" s="229">
        <v>2016</v>
      </c>
      <c r="K167" s="576"/>
    </row>
    <row r="168" spans="1:11" s="226" customFormat="1" ht="15" customHeight="1" x14ac:dyDescent="0.2">
      <c r="A168" s="588"/>
      <c r="B168" s="589"/>
      <c r="C168" s="566"/>
      <c r="D168" s="566"/>
      <c r="E168" s="576"/>
      <c r="F168" s="576"/>
      <c r="G168" s="576"/>
      <c r="H168" s="285" t="s">
        <v>778</v>
      </c>
      <c r="I168" s="234" t="s">
        <v>779</v>
      </c>
      <c r="J168" s="229">
        <v>2016</v>
      </c>
      <c r="K168" s="576"/>
    </row>
    <row r="169" spans="1:11" s="226" customFormat="1" ht="15" customHeight="1" x14ac:dyDescent="0.2">
      <c r="A169" s="588"/>
      <c r="B169" s="589"/>
      <c r="C169" s="566"/>
      <c r="D169" s="566"/>
      <c r="E169" s="576"/>
      <c r="F169" s="576"/>
      <c r="G169" s="576"/>
      <c r="H169" s="285" t="s">
        <v>778</v>
      </c>
      <c r="I169" s="234" t="s">
        <v>780</v>
      </c>
      <c r="J169" s="229">
        <v>2016</v>
      </c>
      <c r="K169" s="576"/>
    </row>
    <row r="170" spans="1:11" s="226" customFormat="1" ht="15" customHeight="1" x14ac:dyDescent="0.2">
      <c r="A170" s="588"/>
      <c r="B170" s="589"/>
      <c r="C170" s="566"/>
      <c r="D170" s="566"/>
      <c r="E170" s="576"/>
      <c r="F170" s="576"/>
      <c r="G170" s="576"/>
      <c r="H170" s="285" t="s">
        <v>778</v>
      </c>
      <c r="I170" s="234" t="s">
        <v>781</v>
      </c>
      <c r="J170" s="229">
        <v>2016</v>
      </c>
      <c r="K170" s="576"/>
    </row>
    <row r="171" spans="1:11" s="226" customFormat="1" x14ac:dyDescent="0.2">
      <c r="A171" s="588"/>
      <c r="B171" s="589"/>
      <c r="C171" s="566"/>
      <c r="D171" s="566"/>
      <c r="E171" s="576"/>
      <c r="F171" s="576"/>
      <c r="G171" s="576"/>
      <c r="H171" s="285" t="s">
        <v>782</v>
      </c>
      <c r="I171" s="234" t="s">
        <v>783</v>
      </c>
      <c r="J171" s="229">
        <v>2016</v>
      </c>
      <c r="K171" s="576"/>
    </row>
    <row r="172" spans="1:11" s="226" customFormat="1" x14ac:dyDescent="0.2">
      <c r="A172" s="588"/>
      <c r="B172" s="589"/>
      <c r="C172" s="566"/>
      <c r="D172" s="566"/>
      <c r="E172" s="576"/>
      <c r="F172" s="576"/>
      <c r="G172" s="576"/>
      <c r="H172" s="285" t="s">
        <v>782</v>
      </c>
      <c r="I172" s="234" t="s">
        <v>784</v>
      </c>
      <c r="J172" s="229">
        <v>2016</v>
      </c>
      <c r="K172" s="576"/>
    </row>
    <row r="173" spans="1:11" s="226" customFormat="1" x14ac:dyDescent="0.2">
      <c r="A173" s="588"/>
      <c r="B173" s="589"/>
      <c r="C173" s="566"/>
      <c r="D173" s="566"/>
      <c r="E173" s="576"/>
      <c r="F173" s="576"/>
      <c r="G173" s="576"/>
      <c r="H173" s="285" t="s">
        <v>782</v>
      </c>
      <c r="I173" s="234" t="s">
        <v>785</v>
      </c>
      <c r="J173" s="229">
        <v>2016</v>
      </c>
      <c r="K173" s="576"/>
    </row>
    <row r="174" spans="1:11" s="226" customFormat="1" x14ac:dyDescent="0.2">
      <c r="A174" s="588"/>
      <c r="B174" s="589"/>
      <c r="C174" s="566"/>
      <c r="D174" s="566"/>
      <c r="E174" s="576"/>
      <c r="F174" s="576"/>
      <c r="G174" s="576"/>
      <c r="H174" s="285" t="s">
        <v>782</v>
      </c>
      <c r="I174" s="234" t="s">
        <v>786</v>
      </c>
      <c r="J174" s="229">
        <v>2016</v>
      </c>
      <c r="K174" s="576"/>
    </row>
    <row r="175" spans="1:11" s="226" customFormat="1" x14ac:dyDescent="0.2">
      <c r="A175" s="588"/>
      <c r="B175" s="589"/>
      <c r="C175" s="566"/>
      <c r="D175" s="566"/>
      <c r="E175" s="576"/>
      <c r="F175" s="576"/>
      <c r="G175" s="576"/>
      <c r="H175" s="285" t="s">
        <v>782</v>
      </c>
      <c r="I175" s="234" t="s">
        <v>787</v>
      </c>
      <c r="J175" s="229">
        <v>2016</v>
      </c>
      <c r="K175" s="576"/>
    </row>
    <row r="176" spans="1:11" s="226" customFormat="1" x14ac:dyDescent="0.2">
      <c r="A176" s="588"/>
      <c r="B176" s="589"/>
      <c r="C176" s="566"/>
      <c r="D176" s="566"/>
      <c r="E176" s="576"/>
      <c r="F176" s="576"/>
      <c r="G176" s="576"/>
      <c r="H176" s="285" t="s">
        <v>782</v>
      </c>
      <c r="I176" s="234" t="s">
        <v>788</v>
      </c>
      <c r="J176" s="229">
        <v>2016</v>
      </c>
      <c r="K176" s="576"/>
    </row>
    <row r="177" spans="1:11" s="226" customFormat="1" ht="15" customHeight="1" x14ac:dyDescent="0.2">
      <c r="A177" s="588"/>
      <c r="B177" s="589"/>
      <c r="C177" s="566"/>
      <c r="D177" s="566"/>
      <c r="E177" s="576"/>
      <c r="F177" s="576"/>
      <c r="G177" s="576"/>
      <c r="H177" s="285" t="s">
        <v>782</v>
      </c>
      <c r="I177" s="234" t="s">
        <v>789</v>
      </c>
      <c r="J177" s="229">
        <v>2016</v>
      </c>
      <c r="K177" s="576"/>
    </row>
    <row r="178" spans="1:11" s="226" customFormat="1" ht="15" customHeight="1" x14ac:dyDescent="0.2">
      <c r="A178" s="588"/>
      <c r="B178" s="589"/>
      <c r="C178" s="566"/>
      <c r="D178" s="566"/>
      <c r="E178" s="576"/>
      <c r="F178" s="576"/>
      <c r="G178" s="576"/>
      <c r="H178" s="285" t="s">
        <v>782</v>
      </c>
      <c r="I178" s="234" t="s">
        <v>790</v>
      </c>
      <c r="J178" s="229">
        <v>2016</v>
      </c>
      <c r="K178" s="576"/>
    </row>
    <row r="179" spans="1:11" s="226" customFormat="1" ht="15" customHeight="1" x14ac:dyDescent="0.2">
      <c r="A179" s="588"/>
      <c r="B179" s="589"/>
      <c r="C179" s="566"/>
      <c r="D179" s="566"/>
      <c r="E179" s="576"/>
      <c r="F179" s="576"/>
      <c r="G179" s="576"/>
      <c r="H179" s="285" t="s">
        <v>782</v>
      </c>
      <c r="I179" s="234" t="s">
        <v>791</v>
      </c>
      <c r="J179" s="229">
        <v>2016</v>
      </c>
      <c r="K179" s="576"/>
    </row>
    <row r="180" spans="1:11" s="226" customFormat="1" ht="15" customHeight="1" x14ac:dyDescent="0.2">
      <c r="A180" s="588"/>
      <c r="B180" s="589"/>
      <c r="C180" s="566"/>
      <c r="D180" s="566"/>
      <c r="E180" s="576"/>
      <c r="F180" s="576"/>
      <c r="G180" s="576"/>
      <c r="H180" s="285" t="s">
        <v>792</v>
      </c>
      <c r="I180" s="234" t="s">
        <v>793</v>
      </c>
      <c r="J180" s="229">
        <v>2016</v>
      </c>
      <c r="K180" s="576"/>
    </row>
    <row r="181" spans="1:11" s="226" customFormat="1" x14ac:dyDescent="0.2">
      <c r="A181" s="588"/>
      <c r="B181" s="589"/>
      <c r="C181" s="566"/>
      <c r="D181" s="566"/>
      <c r="E181" s="576"/>
      <c r="F181" s="576"/>
      <c r="G181" s="576"/>
      <c r="H181" s="285" t="s">
        <v>794</v>
      </c>
      <c r="I181" s="234" t="s">
        <v>795</v>
      </c>
      <c r="J181" s="229">
        <v>2016</v>
      </c>
      <c r="K181" s="576"/>
    </row>
    <row r="182" spans="1:11" s="226" customFormat="1" ht="15" customHeight="1" x14ac:dyDescent="0.2">
      <c r="A182" s="588"/>
      <c r="B182" s="589"/>
      <c r="C182" s="566"/>
      <c r="D182" s="566"/>
      <c r="E182" s="576"/>
      <c r="F182" s="576"/>
      <c r="G182" s="576"/>
      <c r="H182" s="285" t="s">
        <v>796</v>
      </c>
      <c r="I182" s="234" t="s">
        <v>797</v>
      </c>
      <c r="J182" s="229">
        <v>2016</v>
      </c>
      <c r="K182" s="576"/>
    </row>
    <row r="183" spans="1:11" s="226" customFormat="1" ht="15" customHeight="1" x14ac:dyDescent="0.2">
      <c r="A183" s="588"/>
      <c r="B183" s="589"/>
      <c r="C183" s="566"/>
      <c r="D183" s="566"/>
      <c r="E183" s="576"/>
      <c r="F183" s="576"/>
      <c r="G183" s="576"/>
      <c r="H183" s="285" t="s">
        <v>798</v>
      </c>
      <c r="I183" s="234" t="s">
        <v>799</v>
      </c>
      <c r="J183" s="229">
        <v>2016</v>
      </c>
      <c r="K183" s="576"/>
    </row>
    <row r="184" spans="1:11" s="226" customFormat="1" ht="15" customHeight="1" x14ac:dyDescent="0.2">
      <c r="A184" s="588"/>
      <c r="B184" s="589"/>
      <c r="C184" s="566"/>
      <c r="D184" s="566"/>
      <c r="E184" s="576"/>
      <c r="F184" s="576"/>
      <c r="G184" s="576"/>
      <c r="H184" s="285" t="s">
        <v>800</v>
      </c>
      <c r="I184" s="234" t="s">
        <v>801</v>
      </c>
      <c r="J184" s="229">
        <v>2016</v>
      </c>
      <c r="K184" s="576"/>
    </row>
    <row r="185" spans="1:11" s="226" customFormat="1" x14ac:dyDescent="0.2">
      <c r="A185" s="588"/>
      <c r="B185" s="589"/>
      <c r="C185" s="566"/>
      <c r="D185" s="566"/>
      <c r="E185" s="576"/>
      <c r="F185" s="576"/>
      <c r="G185" s="576"/>
      <c r="H185" s="285" t="s">
        <v>802</v>
      </c>
      <c r="I185" s="234" t="s">
        <v>803</v>
      </c>
      <c r="J185" s="229">
        <v>2016</v>
      </c>
      <c r="K185" s="576"/>
    </row>
    <row r="186" spans="1:11" s="226" customFormat="1" x14ac:dyDescent="0.2">
      <c r="A186" s="588"/>
      <c r="B186" s="589"/>
      <c r="C186" s="566"/>
      <c r="D186" s="566"/>
      <c r="E186" s="576"/>
      <c r="F186" s="576"/>
      <c r="G186" s="576"/>
      <c r="H186" s="285" t="s">
        <v>802</v>
      </c>
      <c r="I186" s="234" t="s">
        <v>804</v>
      </c>
      <c r="J186" s="229">
        <v>2016</v>
      </c>
      <c r="K186" s="576"/>
    </row>
    <row r="187" spans="1:11" s="226" customFormat="1" ht="15" customHeight="1" x14ac:dyDescent="0.2">
      <c r="A187" s="588"/>
      <c r="B187" s="589"/>
      <c r="C187" s="566"/>
      <c r="D187" s="566"/>
      <c r="E187" s="576"/>
      <c r="F187" s="576"/>
      <c r="G187" s="576"/>
      <c r="H187" s="285" t="s">
        <v>802</v>
      </c>
      <c r="I187" s="234" t="s">
        <v>805</v>
      </c>
      <c r="J187" s="229">
        <v>2016</v>
      </c>
      <c r="K187" s="576"/>
    </row>
    <row r="188" spans="1:11" s="226" customFormat="1" x14ac:dyDescent="0.2">
      <c r="A188" s="588"/>
      <c r="B188" s="589"/>
      <c r="C188" s="566"/>
      <c r="D188" s="566"/>
      <c r="E188" s="576"/>
      <c r="F188" s="576"/>
      <c r="G188" s="576"/>
      <c r="H188" s="285" t="s">
        <v>802</v>
      </c>
      <c r="I188" s="234" t="s">
        <v>806</v>
      </c>
      <c r="J188" s="229">
        <v>2016</v>
      </c>
      <c r="K188" s="576"/>
    </row>
    <row r="189" spans="1:11" s="226" customFormat="1" ht="15" customHeight="1" x14ac:dyDescent="0.2">
      <c r="A189" s="588"/>
      <c r="B189" s="589"/>
      <c r="C189" s="566"/>
      <c r="D189" s="566"/>
      <c r="E189" s="576"/>
      <c r="F189" s="576"/>
      <c r="G189" s="576"/>
      <c r="H189" s="285" t="s">
        <v>807</v>
      </c>
      <c r="I189" s="234" t="s">
        <v>808</v>
      </c>
      <c r="J189" s="229">
        <v>2016</v>
      </c>
      <c r="K189" s="576"/>
    </row>
    <row r="190" spans="1:11" s="226" customFormat="1" x14ac:dyDescent="0.2">
      <c r="A190" s="588"/>
      <c r="B190" s="589"/>
      <c r="C190" s="566"/>
      <c r="D190" s="566"/>
      <c r="E190" s="576"/>
      <c r="F190" s="576"/>
      <c r="G190" s="576"/>
      <c r="H190" s="285" t="s">
        <v>807</v>
      </c>
      <c r="I190" s="234" t="s">
        <v>809</v>
      </c>
      <c r="J190" s="229">
        <v>2016</v>
      </c>
      <c r="K190" s="576"/>
    </row>
    <row r="191" spans="1:11" s="226" customFormat="1" x14ac:dyDescent="0.2">
      <c r="A191" s="588"/>
      <c r="B191" s="589"/>
      <c r="C191" s="566"/>
      <c r="D191" s="566"/>
      <c r="E191" s="576"/>
      <c r="F191" s="576"/>
      <c r="G191" s="576"/>
      <c r="H191" s="285" t="s">
        <v>810</v>
      </c>
      <c r="I191" s="234" t="s">
        <v>811</v>
      </c>
      <c r="J191" s="229">
        <v>2016</v>
      </c>
      <c r="K191" s="576"/>
    </row>
    <row r="192" spans="1:11" s="226" customFormat="1" ht="15" customHeight="1" x14ac:dyDescent="0.2">
      <c r="A192" s="588"/>
      <c r="B192" s="589"/>
      <c r="C192" s="566"/>
      <c r="D192" s="566"/>
      <c r="E192" s="576"/>
      <c r="F192" s="576"/>
      <c r="G192" s="576"/>
      <c r="H192" s="285" t="s">
        <v>810</v>
      </c>
      <c r="I192" s="234" t="s">
        <v>812</v>
      </c>
      <c r="J192" s="229">
        <v>2016</v>
      </c>
      <c r="K192" s="576"/>
    </row>
    <row r="193" spans="1:11" s="226" customFormat="1" x14ac:dyDescent="0.2">
      <c r="A193" s="588"/>
      <c r="B193" s="589"/>
      <c r="C193" s="566"/>
      <c r="D193" s="566"/>
      <c r="E193" s="576"/>
      <c r="F193" s="576"/>
      <c r="G193" s="576"/>
      <c r="H193" s="285" t="s">
        <v>810</v>
      </c>
      <c r="I193" s="234" t="s">
        <v>813</v>
      </c>
      <c r="J193" s="229">
        <v>2016</v>
      </c>
      <c r="K193" s="576"/>
    </row>
    <row r="194" spans="1:11" s="226" customFormat="1" ht="15" customHeight="1" x14ac:dyDescent="0.2">
      <c r="A194" s="588"/>
      <c r="B194" s="589"/>
      <c r="C194" s="566"/>
      <c r="D194" s="566"/>
      <c r="E194" s="576"/>
      <c r="F194" s="576"/>
      <c r="G194" s="576"/>
      <c r="H194" s="285" t="s">
        <v>810</v>
      </c>
      <c r="I194" s="234" t="s">
        <v>814</v>
      </c>
      <c r="J194" s="229">
        <v>2016</v>
      </c>
      <c r="K194" s="576"/>
    </row>
    <row r="195" spans="1:11" s="226" customFormat="1" ht="15" customHeight="1" x14ac:dyDescent="0.2">
      <c r="A195" s="588"/>
      <c r="B195" s="589"/>
      <c r="C195" s="566"/>
      <c r="D195" s="566"/>
      <c r="E195" s="576"/>
      <c r="F195" s="576"/>
      <c r="G195" s="576"/>
      <c r="H195" s="285" t="s">
        <v>810</v>
      </c>
      <c r="I195" s="234" t="s">
        <v>815</v>
      </c>
      <c r="J195" s="229">
        <v>2016</v>
      </c>
      <c r="K195" s="576"/>
    </row>
    <row r="196" spans="1:11" s="226" customFormat="1" ht="15" customHeight="1" x14ac:dyDescent="0.2">
      <c r="A196" s="588"/>
      <c r="B196" s="589"/>
      <c r="C196" s="566"/>
      <c r="D196" s="566"/>
      <c r="E196" s="576"/>
      <c r="F196" s="576"/>
      <c r="G196" s="576"/>
      <c r="H196" s="285" t="s">
        <v>810</v>
      </c>
      <c r="I196" s="234" t="s">
        <v>816</v>
      </c>
      <c r="J196" s="229">
        <v>2016</v>
      </c>
      <c r="K196" s="576"/>
    </row>
    <row r="197" spans="1:11" s="226" customFormat="1" x14ac:dyDescent="0.2">
      <c r="A197" s="588"/>
      <c r="B197" s="589"/>
      <c r="C197" s="566"/>
      <c r="D197" s="566"/>
      <c r="E197" s="576"/>
      <c r="F197" s="576"/>
      <c r="G197" s="576"/>
      <c r="H197" s="285" t="s">
        <v>810</v>
      </c>
      <c r="I197" s="234" t="s">
        <v>817</v>
      </c>
      <c r="J197" s="229">
        <v>2016</v>
      </c>
      <c r="K197" s="576"/>
    </row>
    <row r="198" spans="1:11" s="226" customFormat="1" x14ac:dyDescent="0.2">
      <c r="A198" s="588"/>
      <c r="B198" s="589"/>
      <c r="C198" s="566"/>
      <c r="D198" s="566"/>
      <c r="E198" s="576"/>
      <c r="F198" s="576"/>
      <c r="G198" s="576"/>
      <c r="H198" s="285" t="s">
        <v>818</v>
      </c>
      <c r="I198" s="234" t="s">
        <v>819</v>
      </c>
      <c r="J198" s="229">
        <v>2016</v>
      </c>
      <c r="K198" s="576"/>
    </row>
    <row r="199" spans="1:11" s="226" customFormat="1" x14ac:dyDescent="0.2">
      <c r="A199" s="588"/>
      <c r="B199" s="589"/>
      <c r="C199" s="566"/>
      <c r="D199" s="566"/>
      <c r="E199" s="576"/>
      <c r="F199" s="576"/>
      <c r="G199" s="576"/>
      <c r="H199" s="285" t="s">
        <v>818</v>
      </c>
      <c r="I199" s="234" t="s">
        <v>820</v>
      </c>
      <c r="J199" s="229">
        <v>2016</v>
      </c>
      <c r="K199" s="576"/>
    </row>
    <row r="200" spans="1:11" s="226" customFormat="1" x14ac:dyDescent="0.2">
      <c r="A200" s="588"/>
      <c r="B200" s="589"/>
      <c r="C200" s="566"/>
      <c r="D200" s="566"/>
      <c r="E200" s="576"/>
      <c r="F200" s="576"/>
      <c r="G200" s="576"/>
      <c r="H200" s="285" t="s">
        <v>818</v>
      </c>
      <c r="I200" s="234" t="s">
        <v>821</v>
      </c>
      <c r="J200" s="229">
        <v>2016</v>
      </c>
      <c r="K200" s="576"/>
    </row>
    <row r="201" spans="1:11" s="226" customFormat="1" x14ac:dyDescent="0.2">
      <c r="A201" s="588"/>
      <c r="B201" s="589"/>
      <c r="C201" s="566"/>
      <c r="D201" s="566"/>
      <c r="E201" s="576"/>
      <c r="F201" s="576"/>
      <c r="G201" s="576"/>
      <c r="H201" s="285" t="s">
        <v>818</v>
      </c>
      <c r="I201" s="234" t="s">
        <v>822</v>
      </c>
      <c r="J201" s="229">
        <v>2016</v>
      </c>
      <c r="K201" s="576"/>
    </row>
    <row r="202" spans="1:11" s="226" customFormat="1" x14ac:dyDescent="0.2">
      <c r="A202" s="588"/>
      <c r="B202" s="589"/>
      <c r="C202" s="566"/>
      <c r="D202" s="566"/>
      <c r="E202" s="576"/>
      <c r="F202" s="576"/>
      <c r="G202" s="576"/>
      <c r="H202" s="285" t="s">
        <v>818</v>
      </c>
      <c r="I202" s="234" t="s">
        <v>823</v>
      </c>
      <c r="J202" s="229">
        <v>2016</v>
      </c>
      <c r="K202" s="576"/>
    </row>
    <row r="203" spans="1:11" s="226" customFormat="1" x14ac:dyDescent="0.2">
      <c r="A203" s="588"/>
      <c r="B203" s="589"/>
      <c r="C203" s="566"/>
      <c r="D203" s="566"/>
      <c r="E203" s="576"/>
      <c r="F203" s="576"/>
      <c r="G203" s="576"/>
      <c r="H203" s="285" t="s">
        <v>824</v>
      </c>
      <c r="I203" s="234" t="s">
        <v>825</v>
      </c>
      <c r="J203" s="229">
        <v>2016</v>
      </c>
      <c r="K203" s="576"/>
    </row>
    <row r="204" spans="1:11" s="226" customFormat="1" x14ac:dyDescent="0.2">
      <c r="A204" s="588"/>
      <c r="B204" s="589"/>
      <c r="C204" s="566"/>
      <c r="D204" s="566"/>
      <c r="E204" s="576"/>
      <c r="F204" s="576"/>
      <c r="G204" s="576"/>
      <c r="H204" s="285" t="s">
        <v>826</v>
      </c>
      <c r="I204" s="234" t="s">
        <v>827</v>
      </c>
      <c r="J204" s="229">
        <v>2016</v>
      </c>
      <c r="K204" s="576"/>
    </row>
    <row r="205" spans="1:11" s="226" customFormat="1" x14ac:dyDescent="0.2">
      <c r="A205" s="588"/>
      <c r="B205" s="589"/>
      <c r="C205" s="566"/>
      <c r="D205" s="566"/>
      <c r="E205" s="576"/>
      <c r="F205" s="576"/>
      <c r="G205" s="576"/>
      <c r="H205" s="285" t="s">
        <v>828</v>
      </c>
      <c r="I205" s="234" t="s">
        <v>829</v>
      </c>
      <c r="J205" s="229">
        <v>2016</v>
      </c>
      <c r="K205" s="576"/>
    </row>
    <row r="206" spans="1:11" s="226" customFormat="1" x14ac:dyDescent="0.2">
      <c r="A206" s="588"/>
      <c r="B206" s="589"/>
      <c r="C206" s="566"/>
      <c r="D206" s="566"/>
      <c r="E206" s="576"/>
      <c r="F206" s="576"/>
      <c r="G206" s="576"/>
      <c r="H206" s="285" t="s">
        <v>830</v>
      </c>
      <c r="I206" s="234" t="s">
        <v>831</v>
      </c>
      <c r="J206" s="229">
        <v>2016</v>
      </c>
      <c r="K206" s="576"/>
    </row>
    <row r="207" spans="1:11" s="226" customFormat="1" x14ac:dyDescent="0.2">
      <c r="A207" s="588"/>
      <c r="B207" s="589"/>
      <c r="C207" s="566"/>
      <c r="D207" s="566"/>
      <c r="E207" s="576"/>
      <c r="F207" s="576"/>
      <c r="G207" s="576"/>
      <c r="H207" s="285" t="s">
        <v>832</v>
      </c>
      <c r="I207" s="234" t="s">
        <v>833</v>
      </c>
      <c r="J207" s="229">
        <v>2016</v>
      </c>
      <c r="K207" s="576"/>
    </row>
    <row r="208" spans="1:11" s="226" customFormat="1" ht="15" customHeight="1" x14ac:dyDescent="0.2">
      <c r="A208" s="588"/>
      <c r="B208" s="589"/>
      <c r="C208" s="566"/>
      <c r="D208" s="566"/>
      <c r="E208" s="576"/>
      <c r="F208" s="576"/>
      <c r="G208" s="576"/>
      <c r="H208" s="285" t="s">
        <v>832</v>
      </c>
      <c r="I208" s="234" t="s">
        <v>834</v>
      </c>
      <c r="J208" s="229">
        <v>2016</v>
      </c>
      <c r="K208" s="576"/>
    </row>
    <row r="209" spans="1:11" s="226" customFormat="1" x14ac:dyDescent="0.2">
      <c r="A209" s="588"/>
      <c r="B209" s="589"/>
      <c r="C209" s="566"/>
      <c r="D209" s="566"/>
      <c r="E209" s="576"/>
      <c r="F209" s="576"/>
      <c r="G209" s="576"/>
      <c r="H209" s="285" t="s">
        <v>832</v>
      </c>
      <c r="I209" s="234" t="s">
        <v>835</v>
      </c>
      <c r="J209" s="229">
        <v>2016</v>
      </c>
      <c r="K209" s="576"/>
    </row>
    <row r="210" spans="1:11" s="226" customFormat="1" x14ac:dyDescent="0.2">
      <c r="A210" s="588"/>
      <c r="B210" s="589"/>
      <c r="C210" s="566"/>
      <c r="D210" s="566"/>
      <c r="E210" s="576"/>
      <c r="F210" s="576"/>
      <c r="G210" s="576"/>
      <c r="H210" s="285" t="s">
        <v>832</v>
      </c>
      <c r="I210" s="234" t="s">
        <v>836</v>
      </c>
      <c r="J210" s="229">
        <v>2016</v>
      </c>
      <c r="K210" s="576"/>
    </row>
    <row r="211" spans="1:11" s="226" customFormat="1" ht="15" customHeight="1" x14ac:dyDescent="0.2">
      <c r="A211" s="588"/>
      <c r="B211" s="589"/>
      <c r="C211" s="566"/>
      <c r="D211" s="566"/>
      <c r="E211" s="576"/>
      <c r="F211" s="576"/>
      <c r="G211" s="576"/>
      <c r="H211" s="285" t="s">
        <v>837</v>
      </c>
      <c r="I211" s="234" t="s">
        <v>838</v>
      </c>
      <c r="J211" s="229">
        <v>2016</v>
      </c>
      <c r="K211" s="576"/>
    </row>
    <row r="212" spans="1:11" s="226" customFormat="1" x14ac:dyDescent="0.2">
      <c r="A212" s="588"/>
      <c r="B212" s="589"/>
      <c r="C212" s="566"/>
      <c r="D212" s="566"/>
      <c r="E212" s="576"/>
      <c r="F212" s="576"/>
      <c r="G212" s="576"/>
      <c r="H212" s="285" t="s">
        <v>839</v>
      </c>
      <c r="I212" s="234" t="s">
        <v>840</v>
      </c>
      <c r="J212" s="229">
        <v>2016</v>
      </c>
      <c r="K212" s="576"/>
    </row>
    <row r="213" spans="1:11" s="226" customFormat="1" ht="28.5" x14ac:dyDescent="0.2">
      <c r="A213" s="588"/>
      <c r="B213" s="589"/>
      <c r="C213" s="566"/>
      <c r="D213" s="566"/>
      <c r="E213" s="576"/>
      <c r="F213" s="576"/>
      <c r="G213" s="576"/>
      <c r="H213" s="285" t="s">
        <v>841</v>
      </c>
      <c r="I213" s="234" t="s">
        <v>842</v>
      </c>
      <c r="J213" s="229">
        <v>2016</v>
      </c>
      <c r="K213" s="576"/>
    </row>
    <row r="214" spans="1:11" s="226" customFormat="1" ht="28.5" x14ac:dyDescent="0.2">
      <c r="A214" s="588"/>
      <c r="B214" s="589"/>
      <c r="C214" s="566"/>
      <c r="D214" s="566"/>
      <c r="E214" s="576"/>
      <c r="F214" s="576"/>
      <c r="G214" s="576"/>
      <c r="H214" s="285" t="s">
        <v>843</v>
      </c>
      <c r="I214" s="234" t="s">
        <v>844</v>
      </c>
      <c r="J214" s="229">
        <v>2016</v>
      </c>
      <c r="K214" s="576"/>
    </row>
    <row r="215" spans="1:11" s="226" customFormat="1" ht="28.5" x14ac:dyDescent="0.2">
      <c r="A215" s="588"/>
      <c r="B215" s="589"/>
      <c r="C215" s="566"/>
      <c r="D215" s="566"/>
      <c r="E215" s="576"/>
      <c r="F215" s="576"/>
      <c r="G215" s="576"/>
      <c r="H215" s="285" t="s">
        <v>843</v>
      </c>
      <c r="I215" s="234" t="s">
        <v>845</v>
      </c>
      <c r="J215" s="229">
        <v>2016</v>
      </c>
      <c r="K215" s="576"/>
    </row>
    <row r="216" spans="1:11" s="226" customFormat="1" x14ac:dyDescent="0.2">
      <c r="A216" s="588"/>
      <c r="B216" s="589"/>
      <c r="C216" s="566"/>
      <c r="D216" s="566"/>
      <c r="E216" s="576"/>
      <c r="F216" s="576"/>
      <c r="G216" s="576"/>
      <c r="H216" s="285" t="s">
        <v>846</v>
      </c>
      <c r="I216" s="234" t="s">
        <v>847</v>
      </c>
      <c r="J216" s="229">
        <v>2016</v>
      </c>
      <c r="K216" s="576"/>
    </row>
    <row r="217" spans="1:11" s="226" customFormat="1" x14ac:dyDescent="0.2">
      <c r="A217" s="588"/>
      <c r="B217" s="589"/>
      <c r="C217" s="566"/>
      <c r="D217" s="566"/>
      <c r="E217" s="576"/>
      <c r="F217" s="576"/>
      <c r="G217" s="576"/>
      <c r="H217" s="285" t="s">
        <v>848</v>
      </c>
      <c r="I217" s="234" t="s">
        <v>849</v>
      </c>
      <c r="J217" s="229">
        <v>2016</v>
      </c>
      <c r="K217" s="576"/>
    </row>
    <row r="218" spans="1:11" s="226" customFormat="1" ht="15" customHeight="1" x14ac:dyDescent="0.2">
      <c r="A218" s="588"/>
      <c r="B218" s="589"/>
      <c r="C218" s="566"/>
      <c r="D218" s="566"/>
      <c r="E218" s="576"/>
      <c r="F218" s="576"/>
      <c r="G218" s="576"/>
      <c r="H218" s="285" t="s">
        <v>850</v>
      </c>
      <c r="I218" s="234" t="s">
        <v>851</v>
      </c>
      <c r="J218" s="229">
        <v>2016</v>
      </c>
      <c r="K218" s="576"/>
    </row>
    <row r="219" spans="1:11" s="226" customFormat="1" x14ac:dyDescent="0.2">
      <c r="A219" s="588"/>
      <c r="B219" s="589"/>
      <c r="C219" s="566"/>
      <c r="D219" s="566"/>
      <c r="E219" s="576"/>
      <c r="F219" s="576"/>
      <c r="G219" s="576"/>
      <c r="H219" s="285" t="s">
        <v>850</v>
      </c>
      <c r="I219" s="234" t="s">
        <v>852</v>
      </c>
      <c r="J219" s="229">
        <v>2016</v>
      </c>
      <c r="K219" s="576"/>
    </row>
    <row r="220" spans="1:11" s="226" customFormat="1" x14ac:dyDescent="0.2">
      <c r="A220" s="588"/>
      <c r="B220" s="589"/>
      <c r="C220" s="566"/>
      <c r="D220" s="566"/>
      <c r="E220" s="576"/>
      <c r="F220" s="576"/>
      <c r="G220" s="576"/>
      <c r="H220" s="285" t="s">
        <v>850</v>
      </c>
      <c r="I220" s="234" t="s">
        <v>853</v>
      </c>
      <c r="J220" s="229">
        <v>2016</v>
      </c>
      <c r="K220" s="576"/>
    </row>
    <row r="221" spans="1:11" s="226" customFormat="1" x14ac:dyDescent="0.2">
      <c r="A221" s="588"/>
      <c r="B221" s="589"/>
      <c r="C221" s="566"/>
      <c r="D221" s="566"/>
      <c r="E221" s="576"/>
      <c r="F221" s="576"/>
      <c r="G221" s="576"/>
      <c r="H221" s="285" t="s">
        <v>850</v>
      </c>
      <c r="I221" s="234" t="s">
        <v>854</v>
      </c>
      <c r="J221" s="229">
        <v>2016</v>
      </c>
      <c r="K221" s="576"/>
    </row>
    <row r="222" spans="1:11" s="226" customFormat="1" ht="15" customHeight="1" x14ac:dyDescent="0.2">
      <c r="A222" s="588"/>
      <c r="B222" s="589"/>
      <c r="C222" s="566"/>
      <c r="D222" s="566"/>
      <c r="E222" s="576"/>
      <c r="F222" s="576"/>
      <c r="G222" s="576"/>
      <c r="H222" s="285" t="s">
        <v>855</v>
      </c>
      <c r="I222" s="234" t="s">
        <v>856</v>
      </c>
      <c r="J222" s="229">
        <v>2016</v>
      </c>
      <c r="K222" s="576"/>
    </row>
    <row r="223" spans="1:11" s="226" customFormat="1" ht="15" customHeight="1" x14ac:dyDescent="0.2">
      <c r="A223" s="588"/>
      <c r="B223" s="589"/>
      <c r="C223" s="566"/>
      <c r="D223" s="566"/>
      <c r="E223" s="576"/>
      <c r="F223" s="576"/>
      <c r="G223" s="576"/>
      <c r="H223" s="285" t="s">
        <v>855</v>
      </c>
      <c r="I223" s="234" t="s">
        <v>857</v>
      </c>
      <c r="J223" s="229">
        <v>2016</v>
      </c>
      <c r="K223" s="576"/>
    </row>
    <row r="224" spans="1:11" s="226" customFormat="1" ht="15" customHeight="1" x14ac:dyDescent="0.2">
      <c r="A224" s="588"/>
      <c r="B224" s="589"/>
      <c r="C224" s="566"/>
      <c r="D224" s="566"/>
      <c r="E224" s="576"/>
      <c r="F224" s="576"/>
      <c r="G224" s="576"/>
      <c r="H224" s="285" t="s">
        <v>858</v>
      </c>
      <c r="I224" s="234" t="s">
        <v>859</v>
      </c>
      <c r="J224" s="229">
        <v>2016</v>
      </c>
      <c r="K224" s="576"/>
    </row>
    <row r="225" spans="1:11" s="226" customFormat="1" ht="15" customHeight="1" x14ac:dyDescent="0.2">
      <c r="A225" s="588"/>
      <c r="B225" s="589"/>
      <c r="C225" s="566"/>
      <c r="D225" s="566"/>
      <c r="E225" s="576"/>
      <c r="F225" s="576"/>
      <c r="G225" s="576"/>
      <c r="H225" s="285" t="s">
        <v>860</v>
      </c>
      <c r="I225" s="234" t="s">
        <v>861</v>
      </c>
      <c r="J225" s="229">
        <v>2016</v>
      </c>
      <c r="K225" s="576"/>
    </row>
    <row r="226" spans="1:11" s="226" customFormat="1" ht="15" customHeight="1" x14ac:dyDescent="0.2">
      <c r="A226" s="588"/>
      <c r="B226" s="589"/>
      <c r="C226" s="566"/>
      <c r="D226" s="566"/>
      <c r="E226" s="576"/>
      <c r="F226" s="576"/>
      <c r="G226" s="576"/>
      <c r="H226" s="285" t="s">
        <v>862</v>
      </c>
      <c r="I226" s="234" t="s">
        <v>863</v>
      </c>
      <c r="J226" s="229">
        <v>2016</v>
      </c>
      <c r="K226" s="576"/>
    </row>
    <row r="227" spans="1:11" s="226" customFormat="1" x14ac:dyDescent="0.2">
      <c r="A227" s="588"/>
      <c r="B227" s="589"/>
      <c r="C227" s="566"/>
      <c r="D227" s="566"/>
      <c r="E227" s="576"/>
      <c r="F227" s="576"/>
      <c r="G227" s="576"/>
      <c r="H227" s="285" t="s">
        <v>862</v>
      </c>
      <c r="I227" s="234" t="s">
        <v>864</v>
      </c>
      <c r="J227" s="229">
        <v>2016</v>
      </c>
      <c r="K227" s="576"/>
    </row>
    <row r="228" spans="1:11" s="226" customFormat="1" ht="15" customHeight="1" x14ac:dyDescent="0.2">
      <c r="A228" s="588"/>
      <c r="B228" s="589"/>
      <c r="C228" s="566"/>
      <c r="D228" s="566"/>
      <c r="E228" s="576"/>
      <c r="F228" s="576"/>
      <c r="G228" s="576"/>
      <c r="H228" s="285" t="s">
        <v>865</v>
      </c>
      <c r="I228" s="234" t="s">
        <v>866</v>
      </c>
      <c r="J228" s="229">
        <v>2016</v>
      </c>
      <c r="K228" s="576"/>
    </row>
    <row r="229" spans="1:11" s="226" customFormat="1" ht="15" customHeight="1" x14ac:dyDescent="0.2">
      <c r="A229" s="588"/>
      <c r="B229" s="589"/>
      <c r="C229" s="566"/>
      <c r="D229" s="566"/>
      <c r="E229" s="576"/>
      <c r="F229" s="576"/>
      <c r="G229" s="576"/>
      <c r="H229" s="285" t="s">
        <v>867</v>
      </c>
      <c r="I229" s="234" t="s">
        <v>868</v>
      </c>
      <c r="J229" s="229">
        <v>2016</v>
      </c>
      <c r="K229" s="576"/>
    </row>
    <row r="230" spans="1:11" s="226" customFormat="1" ht="15" customHeight="1" x14ac:dyDescent="0.2">
      <c r="A230" s="588"/>
      <c r="B230" s="589"/>
      <c r="C230" s="566"/>
      <c r="D230" s="566"/>
      <c r="E230" s="576"/>
      <c r="F230" s="576"/>
      <c r="G230" s="576"/>
      <c r="H230" s="285" t="s">
        <v>869</v>
      </c>
      <c r="I230" s="234" t="s">
        <v>870</v>
      </c>
      <c r="J230" s="229">
        <v>2016</v>
      </c>
      <c r="K230" s="576"/>
    </row>
    <row r="231" spans="1:11" s="226" customFormat="1" ht="15" customHeight="1" x14ac:dyDescent="0.2">
      <c r="A231" s="588"/>
      <c r="B231" s="589"/>
      <c r="C231" s="566"/>
      <c r="D231" s="566"/>
      <c r="E231" s="576"/>
      <c r="F231" s="576"/>
      <c r="G231" s="576"/>
      <c r="H231" s="285" t="s">
        <v>871</v>
      </c>
      <c r="I231" s="234" t="s">
        <v>872</v>
      </c>
      <c r="J231" s="229">
        <v>2016</v>
      </c>
      <c r="K231" s="576"/>
    </row>
    <row r="232" spans="1:11" s="226" customFormat="1" x14ac:dyDescent="0.2">
      <c r="A232" s="588"/>
      <c r="B232" s="589"/>
      <c r="C232" s="566"/>
      <c r="D232" s="566"/>
      <c r="E232" s="576"/>
      <c r="F232" s="576"/>
      <c r="G232" s="576"/>
      <c r="H232" s="285" t="s">
        <v>873</v>
      </c>
      <c r="I232" s="234" t="s">
        <v>874</v>
      </c>
      <c r="J232" s="229">
        <v>2016</v>
      </c>
      <c r="K232" s="576"/>
    </row>
    <row r="233" spans="1:11" s="226" customFormat="1" ht="15" customHeight="1" x14ac:dyDescent="0.2">
      <c r="A233" s="588"/>
      <c r="B233" s="589"/>
      <c r="C233" s="566"/>
      <c r="D233" s="566"/>
      <c r="E233" s="576"/>
      <c r="F233" s="576"/>
      <c r="G233" s="576"/>
      <c r="H233" s="285" t="s">
        <v>875</v>
      </c>
      <c r="I233" s="234" t="s">
        <v>876</v>
      </c>
      <c r="J233" s="229">
        <v>2016</v>
      </c>
      <c r="K233" s="576"/>
    </row>
    <row r="234" spans="1:11" s="226" customFormat="1" ht="15" customHeight="1" x14ac:dyDescent="0.2">
      <c r="A234" s="588"/>
      <c r="B234" s="589"/>
      <c r="C234" s="566"/>
      <c r="D234" s="566"/>
      <c r="E234" s="576"/>
      <c r="F234" s="576"/>
      <c r="G234" s="576"/>
      <c r="H234" s="285" t="s">
        <v>875</v>
      </c>
      <c r="I234" s="234" t="s">
        <v>877</v>
      </c>
      <c r="J234" s="229">
        <v>2016</v>
      </c>
      <c r="K234" s="576"/>
    </row>
    <row r="235" spans="1:11" s="226" customFormat="1" ht="15" customHeight="1" x14ac:dyDescent="0.2">
      <c r="A235" s="588"/>
      <c r="B235" s="589"/>
      <c r="C235" s="566"/>
      <c r="D235" s="566"/>
      <c r="E235" s="576"/>
      <c r="F235" s="576"/>
      <c r="G235" s="576"/>
      <c r="H235" s="285" t="s">
        <v>875</v>
      </c>
      <c r="I235" s="234" t="s">
        <v>878</v>
      </c>
      <c r="J235" s="229">
        <v>2016</v>
      </c>
      <c r="K235" s="576"/>
    </row>
    <row r="236" spans="1:11" s="226" customFormat="1" ht="20.25" customHeight="1" x14ac:dyDescent="0.2">
      <c r="A236" s="588"/>
      <c r="B236" s="589"/>
      <c r="C236" s="566"/>
      <c r="D236" s="566"/>
      <c r="E236" s="576"/>
      <c r="F236" s="576"/>
      <c r="G236" s="576"/>
      <c r="H236" s="285" t="s">
        <v>875</v>
      </c>
      <c r="I236" s="234" t="s">
        <v>879</v>
      </c>
      <c r="J236" s="229">
        <v>2016</v>
      </c>
      <c r="K236" s="576"/>
    </row>
    <row r="237" spans="1:11" s="226" customFormat="1" x14ac:dyDescent="0.2">
      <c r="A237" s="588"/>
      <c r="B237" s="589"/>
      <c r="C237" s="566"/>
      <c r="D237" s="566"/>
      <c r="E237" s="576"/>
      <c r="F237" s="576"/>
      <c r="G237" s="576"/>
      <c r="H237" s="285" t="s">
        <v>875</v>
      </c>
      <c r="I237" s="234" t="s">
        <v>880</v>
      </c>
      <c r="J237" s="229">
        <v>2016</v>
      </c>
      <c r="K237" s="576"/>
    </row>
    <row r="238" spans="1:11" s="226" customFormat="1" x14ac:dyDescent="0.2">
      <c r="A238" s="588"/>
      <c r="B238" s="589"/>
      <c r="C238" s="566"/>
      <c r="D238" s="566"/>
      <c r="E238" s="576"/>
      <c r="F238" s="576"/>
      <c r="G238" s="576"/>
      <c r="H238" s="285"/>
      <c r="I238" s="234"/>
      <c r="J238" s="229"/>
      <c r="K238" s="576"/>
    </row>
    <row r="239" spans="1:11" s="279" customFormat="1" ht="370.5" x14ac:dyDescent="0.2">
      <c r="A239" s="588"/>
      <c r="B239" s="589"/>
      <c r="C239" s="566"/>
      <c r="D239" s="566"/>
      <c r="E239" s="576"/>
      <c r="F239" s="576"/>
      <c r="G239" s="576"/>
      <c r="H239" s="284" t="s">
        <v>1710</v>
      </c>
      <c r="I239" s="353" t="s">
        <v>1300</v>
      </c>
      <c r="J239" s="281">
        <v>2016</v>
      </c>
      <c r="K239" s="576"/>
    </row>
    <row r="240" spans="1:11" s="279" customFormat="1" x14ac:dyDescent="0.2">
      <c r="A240" s="588"/>
      <c r="B240" s="589"/>
      <c r="C240" s="566"/>
      <c r="D240" s="566"/>
      <c r="E240" s="576"/>
      <c r="F240" s="576"/>
      <c r="G240" s="576"/>
      <c r="H240" s="283" t="s">
        <v>1473</v>
      </c>
      <c r="I240" s="234" t="s">
        <v>1330</v>
      </c>
      <c r="J240" s="281">
        <v>2018</v>
      </c>
      <c r="K240" s="576"/>
    </row>
    <row r="241" spans="1:11" s="279" customFormat="1" x14ac:dyDescent="0.2">
      <c r="A241" s="588"/>
      <c r="B241" s="589"/>
      <c r="C241" s="566"/>
      <c r="D241" s="566"/>
      <c r="E241" s="576"/>
      <c r="F241" s="576"/>
      <c r="G241" s="576"/>
      <c r="H241" s="230" t="s">
        <v>1474</v>
      </c>
      <c r="I241" s="234" t="s">
        <v>1332</v>
      </c>
      <c r="J241" s="281">
        <v>2018</v>
      </c>
      <c r="K241" s="576"/>
    </row>
    <row r="242" spans="1:11" s="279" customFormat="1" x14ac:dyDescent="0.2">
      <c r="A242" s="588"/>
      <c r="B242" s="589"/>
      <c r="C242" s="566"/>
      <c r="D242" s="566"/>
      <c r="E242" s="576"/>
      <c r="F242" s="576"/>
      <c r="G242" s="576"/>
      <c r="H242" s="230" t="s">
        <v>1333</v>
      </c>
      <c r="I242" s="234" t="s">
        <v>1334</v>
      </c>
      <c r="J242" s="281">
        <v>2018</v>
      </c>
      <c r="K242" s="576"/>
    </row>
    <row r="243" spans="1:11" s="279" customFormat="1" x14ac:dyDescent="0.2">
      <c r="A243" s="588"/>
      <c r="B243" s="589"/>
      <c r="C243" s="566"/>
      <c r="D243" s="566"/>
      <c r="E243" s="576"/>
      <c r="F243" s="576"/>
      <c r="G243" s="576"/>
      <c r="H243" s="230" t="s">
        <v>1335</v>
      </c>
      <c r="I243" s="234" t="s">
        <v>1336</v>
      </c>
      <c r="J243" s="281">
        <v>2018</v>
      </c>
      <c r="K243" s="576"/>
    </row>
    <row r="244" spans="1:11" s="279" customFormat="1" x14ac:dyDescent="0.2">
      <c r="A244" s="588"/>
      <c r="B244" s="589"/>
      <c r="C244" s="566"/>
      <c r="D244" s="566"/>
      <c r="E244" s="576"/>
      <c r="F244" s="576"/>
      <c r="G244" s="576"/>
      <c r="H244" s="230" t="s">
        <v>1335</v>
      </c>
      <c r="I244" s="234" t="s">
        <v>1475</v>
      </c>
      <c r="J244" s="281">
        <v>2018</v>
      </c>
      <c r="K244" s="576"/>
    </row>
    <row r="245" spans="1:11" s="279" customFormat="1" x14ac:dyDescent="0.2">
      <c r="A245" s="588"/>
      <c r="B245" s="589"/>
      <c r="C245" s="566"/>
      <c r="D245" s="566"/>
      <c r="E245" s="576"/>
      <c r="F245" s="576"/>
      <c r="G245" s="576"/>
      <c r="H245" s="230" t="s">
        <v>1337</v>
      </c>
      <c r="I245" s="234" t="s">
        <v>1338</v>
      </c>
      <c r="J245" s="281">
        <v>2018</v>
      </c>
      <c r="K245" s="576"/>
    </row>
    <row r="246" spans="1:11" s="279" customFormat="1" x14ac:dyDescent="0.2">
      <c r="A246" s="588"/>
      <c r="B246" s="589"/>
      <c r="C246" s="566"/>
      <c r="D246" s="566"/>
      <c r="E246" s="576"/>
      <c r="F246" s="576"/>
      <c r="G246" s="576"/>
      <c r="H246" s="230" t="s">
        <v>1337</v>
      </c>
      <c r="I246" s="234" t="s">
        <v>1476</v>
      </c>
      <c r="J246" s="281">
        <v>2018</v>
      </c>
      <c r="K246" s="576"/>
    </row>
    <row r="247" spans="1:11" s="279" customFormat="1" x14ac:dyDescent="0.2">
      <c r="A247" s="588"/>
      <c r="B247" s="589"/>
      <c r="C247" s="566"/>
      <c r="D247" s="566"/>
      <c r="E247" s="576"/>
      <c r="F247" s="576"/>
      <c r="G247" s="576"/>
      <c r="H247" s="230" t="s">
        <v>1337</v>
      </c>
      <c r="I247" s="234" t="s">
        <v>1339</v>
      </c>
      <c r="J247" s="281">
        <v>2018</v>
      </c>
      <c r="K247" s="576"/>
    </row>
    <row r="248" spans="1:11" s="279" customFormat="1" x14ac:dyDescent="0.2">
      <c r="A248" s="588"/>
      <c r="B248" s="589"/>
      <c r="C248" s="566"/>
      <c r="D248" s="566"/>
      <c r="E248" s="576"/>
      <c r="F248" s="576"/>
      <c r="G248" s="576"/>
      <c r="H248" s="230" t="s">
        <v>1340</v>
      </c>
      <c r="I248" s="234" t="s">
        <v>1341</v>
      </c>
      <c r="J248" s="281">
        <v>2018</v>
      </c>
      <c r="K248" s="576"/>
    </row>
    <row r="249" spans="1:11" s="279" customFormat="1" x14ac:dyDescent="0.2">
      <c r="A249" s="588"/>
      <c r="B249" s="589"/>
      <c r="C249" s="566"/>
      <c r="D249" s="566"/>
      <c r="E249" s="576"/>
      <c r="F249" s="576"/>
      <c r="G249" s="576"/>
      <c r="H249" s="230" t="s">
        <v>1340</v>
      </c>
      <c r="I249" s="234" t="s">
        <v>1342</v>
      </c>
      <c r="J249" s="281">
        <v>2018</v>
      </c>
      <c r="K249" s="576"/>
    </row>
    <row r="250" spans="1:11" s="279" customFormat="1" x14ac:dyDescent="0.2">
      <c r="A250" s="588"/>
      <c r="B250" s="589"/>
      <c r="C250" s="566"/>
      <c r="D250" s="566"/>
      <c r="E250" s="576"/>
      <c r="F250" s="576"/>
      <c r="G250" s="576"/>
      <c r="H250" s="230" t="s">
        <v>1343</v>
      </c>
      <c r="I250" s="234" t="s">
        <v>1344</v>
      </c>
      <c r="J250" s="281">
        <v>2018</v>
      </c>
      <c r="K250" s="576"/>
    </row>
    <row r="251" spans="1:11" s="279" customFormat="1" x14ac:dyDescent="0.2">
      <c r="A251" s="588"/>
      <c r="B251" s="589"/>
      <c r="C251" s="566"/>
      <c r="D251" s="566"/>
      <c r="E251" s="576"/>
      <c r="F251" s="576"/>
      <c r="G251" s="576"/>
      <c r="H251" s="230" t="s">
        <v>1345</v>
      </c>
      <c r="I251" s="234" t="s">
        <v>1346</v>
      </c>
      <c r="J251" s="281">
        <v>2018</v>
      </c>
      <c r="K251" s="576"/>
    </row>
    <row r="252" spans="1:11" s="279" customFormat="1" x14ac:dyDescent="0.2">
      <c r="A252" s="588"/>
      <c r="B252" s="589"/>
      <c r="C252" s="566"/>
      <c r="D252" s="566"/>
      <c r="E252" s="576"/>
      <c r="F252" s="576"/>
      <c r="G252" s="576"/>
      <c r="H252" s="230" t="s">
        <v>1347</v>
      </c>
      <c r="I252" s="234" t="s">
        <v>1348</v>
      </c>
      <c r="J252" s="281">
        <v>2018</v>
      </c>
      <c r="K252" s="576"/>
    </row>
    <row r="253" spans="1:11" s="279" customFormat="1" x14ac:dyDescent="0.2">
      <c r="A253" s="588"/>
      <c r="B253" s="589"/>
      <c r="C253" s="566"/>
      <c r="D253" s="566"/>
      <c r="E253" s="576"/>
      <c r="F253" s="576"/>
      <c r="G253" s="576"/>
      <c r="H253" s="230" t="s">
        <v>1349</v>
      </c>
      <c r="I253" s="234" t="s">
        <v>1350</v>
      </c>
      <c r="J253" s="281">
        <v>2018</v>
      </c>
      <c r="K253" s="576"/>
    </row>
    <row r="254" spans="1:11" s="279" customFormat="1" x14ac:dyDescent="0.2">
      <c r="A254" s="588"/>
      <c r="B254" s="589"/>
      <c r="C254" s="566"/>
      <c r="D254" s="566"/>
      <c r="E254" s="576"/>
      <c r="F254" s="576"/>
      <c r="G254" s="576"/>
      <c r="H254" s="230" t="s">
        <v>1379</v>
      </c>
      <c r="I254" s="234" t="s">
        <v>1380</v>
      </c>
      <c r="J254" s="281">
        <v>2018</v>
      </c>
      <c r="K254" s="576"/>
    </row>
    <row r="255" spans="1:11" s="279" customFormat="1" x14ac:dyDescent="0.2">
      <c r="A255" s="588"/>
      <c r="B255" s="589"/>
      <c r="C255" s="566"/>
      <c r="D255" s="566"/>
      <c r="E255" s="576"/>
      <c r="F255" s="576"/>
      <c r="G255" s="576"/>
      <c r="H255" s="230" t="s">
        <v>1381</v>
      </c>
      <c r="I255" s="234" t="s">
        <v>1382</v>
      </c>
      <c r="J255" s="281">
        <v>2018</v>
      </c>
      <c r="K255" s="576"/>
    </row>
    <row r="256" spans="1:11" s="279" customFormat="1" x14ac:dyDescent="0.2">
      <c r="A256" s="588"/>
      <c r="B256" s="589"/>
      <c r="C256" s="566"/>
      <c r="D256" s="566"/>
      <c r="E256" s="576"/>
      <c r="F256" s="576"/>
      <c r="G256" s="576"/>
      <c r="H256" s="230"/>
      <c r="I256" s="234"/>
      <c r="J256" s="281">
        <v>2018</v>
      </c>
      <c r="K256" s="576"/>
    </row>
    <row r="257" spans="1:11" s="279" customFormat="1" x14ac:dyDescent="0.2">
      <c r="A257" s="588"/>
      <c r="B257" s="589"/>
      <c r="C257" s="566"/>
      <c r="D257" s="566"/>
      <c r="E257" s="576"/>
      <c r="F257" s="576"/>
      <c r="G257" s="576"/>
      <c r="H257" s="230" t="s">
        <v>1351</v>
      </c>
      <c r="I257" s="234" t="s">
        <v>1352</v>
      </c>
      <c r="J257" s="281">
        <v>2018</v>
      </c>
      <c r="K257" s="576"/>
    </row>
    <row r="258" spans="1:11" s="279" customFormat="1" x14ac:dyDescent="0.2">
      <c r="A258" s="588"/>
      <c r="B258" s="589"/>
      <c r="C258" s="566"/>
      <c r="D258" s="566"/>
      <c r="E258" s="576"/>
      <c r="F258" s="576"/>
      <c r="G258" s="576"/>
      <c r="H258" s="230" t="s">
        <v>1353</v>
      </c>
      <c r="I258" s="234" t="s">
        <v>1354</v>
      </c>
      <c r="J258" s="281">
        <v>2018</v>
      </c>
      <c r="K258" s="576"/>
    </row>
    <row r="259" spans="1:11" s="279" customFormat="1" x14ac:dyDescent="0.2">
      <c r="A259" s="588"/>
      <c r="B259" s="589"/>
      <c r="C259" s="566"/>
      <c r="D259" s="566"/>
      <c r="E259" s="576"/>
      <c r="F259" s="576"/>
      <c r="G259" s="576"/>
      <c r="H259" s="230" t="s">
        <v>1355</v>
      </c>
      <c r="I259" s="234" t="s">
        <v>1356</v>
      </c>
      <c r="J259" s="281">
        <v>2018</v>
      </c>
      <c r="K259" s="576"/>
    </row>
    <row r="260" spans="1:11" s="279" customFormat="1" x14ac:dyDescent="0.2">
      <c r="A260" s="588"/>
      <c r="B260" s="589"/>
      <c r="C260" s="566"/>
      <c r="D260" s="566"/>
      <c r="E260" s="576"/>
      <c r="F260" s="576"/>
      <c r="G260" s="576"/>
      <c r="H260" s="230" t="s">
        <v>1357</v>
      </c>
      <c r="I260" s="234" t="s">
        <v>1383</v>
      </c>
      <c r="J260" s="281">
        <v>2018</v>
      </c>
      <c r="K260" s="576"/>
    </row>
    <row r="261" spans="1:11" s="279" customFormat="1" x14ac:dyDescent="0.2">
      <c r="A261" s="588"/>
      <c r="B261" s="589"/>
      <c r="C261" s="566"/>
      <c r="D261" s="566"/>
      <c r="E261" s="576"/>
      <c r="F261" s="576"/>
      <c r="G261" s="576"/>
      <c r="H261" s="230" t="s">
        <v>1357</v>
      </c>
      <c r="I261" s="234" t="s">
        <v>1358</v>
      </c>
      <c r="J261" s="281">
        <v>2018</v>
      </c>
      <c r="K261" s="576"/>
    </row>
    <row r="262" spans="1:11" s="279" customFormat="1" x14ac:dyDescent="0.2">
      <c r="A262" s="588"/>
      <c r="B262" s="589"/>
      <c r="C262" s="566"/>
      <c r="D262" s="566"/>
      <c r="E262" s="576"/>
      <c r="F262" s="576"/>
      <c r="G262" s="576"/>
      <c r="H262" s="230" t="s">
        <v>1359</v>
      </c>
      <c r="I262" s="234" t="s">
        <v>1360</v>
      </c>
      <c r="J262" s="281">
        <v>2018</v>
      </c>
      <c r="K262" s="576"/>
    </row>
    <row r="263" spans="1:11" s="279" customFormat="1" x14ac:dyDescent="0.2">
      <c r="A263" s="588"/>
      <c r="B263" s="589"/>
      <c r="C263" s="566"/>
      <c r="D263" s="566"/>
      <c r="E263" s="576"/>
      <c r="F263" s="576"/>
      <c r="G263" s="576"/>
      <c r="H263" s="230" t="s">
        <v>1361</v>
      </c>
      <c r="I263" s="234" t="s">
        <v>1362</v>
      </c>
      <c r="J263" s="281">
        <v>2018</v>
      </c>
      <c r="K263" s="576"/>
    </row>
    <row r="264" spans="1:11" s="279" customFormat="1" x14ac:dyDescent="0.2">
      <c r="A264" s="588"/>
      <c r="B264" s="589"/>
      <c r="C264" s="566"/>
      <c r="D264" s="566"/>
      <c r="E264" s="576"/>
      <c r="F264" s="576"/>
      <c r="G264" s="576"/>
      <c r="H264" s="230" t="s">
        <v>1363</v>
      </c>
      <c r="I264" s="234" t="s">
        <v>1364</v>
      </c>
      <c r="J264" s="281">
        <v>2018</v>
      </c>
      <c r="K264" s="576"/>
    </row>
    <row r="265" spans="1:11" s="279" customFormat="1" x14ac:dyDescent="0.2">
      <c r="A265" s="588"/>
      <c r="B265" s="589"/>
      <c r="C265" s="566"/>
      <c r="D265" s="566"/>
      <c r="E265" s="576"/>
      <c r="F265" s="576"/>
      <c r="G265" s="576"/>
      <c r="H265" s="230" t="s">
        <v>1365</v>
      </c>
      <c r="I265" s="234" t="s">
        <v>1366</v>
      </c>
      <c r="J265" s="281">
        <v>2018</v>
      </c>
      <c r="K265" s="576"/>
    </row>
    <row r="266" spans="1:11" s="279" customFormat="1" x14ac:dyDescent="0.2">
      <c r="A266" s="588"/>
      <c r="B266" s="589"/>
      <c r="C266" s="566"/>
      <c r="D266" s="566"/>
      <c r="E266" s="576"/>
      <c r="F266" s="576"/>
      <c r="G266" s="576"/>
      <c r="H266" s="230" t="s">
        <v>1369</v>
      </c>
      <c r="I266" s="234" t="s">
        <v>1370</v>
      </c>
      <c r="J266" s="281">
        <v>2018</v>
      </c>
      <c r="K266" s="576"/>
    </row>
    <row r="267" spans="1:11" s="279" customFormat="1" ht="30" customHeight="1" x14ac:dyDescent="0.2">
      <c r="A267" s="588"/>
      <c r="B267" s="589"/>
      <c r="C267" s="566"/>
      <c r="D267" s="566"/>
      <c r="E267" s="576"/>
      <c r="F267" s="576"/>
      <c r="G267" s="576"/>
      <c r="H267" s="230" t="s">
        <v>1384</v>
      </c>
      <c r="I267" s="234" t="s">
        <v>1331</v>
      </c>
      <c r="J267" s="281">
        <v>2018</v>
      </c>
      <c r="K267" s="576"/>
    </row>
    <row r="268" spans="1:11" s="279" customFormat="1" ht="30" customHeight="1" x14ac:dyDescent="0.2">
      <c r="A268" s="588"/>
      <c r="B268" s="589"/>
      <c r="C268" s="566"/>
      <c r="D268" s="566"/>
      <c r="E268" s="576"/>
      <c r="F268" s="576"/>
      <c r="G268" s="576"/>
      <c r="H268" s="230" t="s">
        <v>1385</v>
      </c>
      <c r="I268" s="234" t="s">
        <v>1386</v>
      </c>
      <c r="J268" s="281">
        <v>2018</v>
      </c>
      <c r="K268" s="576"/>
    </row>
    <row r="269" spans="1:11" s="279" customFormat="1" ht="28.5" x14ac:dyDescent="0.2">
      <c r="A269" s="588"/>
      <c r="B269" s="589"/>
      <c r="C269" s="566"/>
      <c r="D269" s="566"/>
      <c r="E269" s="576"/>
      <c r="F269" s="576"/>
      <c r="G269" s="576"/>
      <c r="H269" s="230" t="s">
        <v>1387</v>
      </c>
      <c r="I269" s="234" t="s">
        <v>1388</v>
      </c>
      <c r="J269" s="281">
        <v>2018</v>
      </c>
      <c r="K269" s="576"/>
    </row>
    <row r="270" spans="1:11" s="279" customFormat="1" ht="30" customHeight="1" x14ac:dyDescent="0.2">
      <c r="A270" s="588"/>
      <c r="B270" s="589"/>
      <c r="C270" s="566"/>
      <c r="D270" s="566"/>
      <c r="E270" s="576"/>
      <c r="F270" s="576"/>
      <c r="G270" s="576"/>
      <c r="H270" s="230" t="s">
        <v>1373</v>
      </c>
      <c r="I270" s="234" t="s">
        <v>1389</v>
      </c>
      <c r="J270" s="281">
        <v>2018</v>
      </c>
      <c r="K270" s="576"/>
    </row>
    <row r="271" spans="1:11" s="279" customFormat="1" ht="30" customHeight="1" x14ac:dyDescent="0.2">
      <c r="A271" s="588"/>
      <c r="B271" s="589"/>
      <c r="C271" s="566"/>
      <c r="D271" s="566"/>
      <c r="E271" s="576"/>
      <c r="F271" s="576"/>
      <c r="G271" s="576"/>
      <c r="H271" s="230" t="s">
        <v>1390</v>
      </c>
      <c r="I271" s="234" t="s">
        <v>1391</v>
      </c>
      <c r="J271" s="281">
        <v>2018</v>
      </c>
      <c r="K271" s="576"/>
    </row>
    <row r="272" spans="1:11" s="279" customFormat="1" ht="28.5" x14ac:dyDescent="0.2">
      <c r="A272" s="588"/>
      <c r="B272" s="589"/>
      <c r="C272" s="566"/>
      <c r="D272" s="566"/>
      <c r="E272" s="576"/>
      <c r="F272" s="576"/>
      <c r="G272" s="576"/>
      <c r="H272" s="230" t="s">
        <v>1392</v>
      </c>
      <c r="I272" s="234" t="s">
        <v>1393</v>
      </c>
      <c r="J272" s="281">
        <v>2018</v>
      </c>
      <c r="K272" s="576"/>
    </row>
    <row r="273" spans="1:11" s="279" customFormat="1" x14ac:dyDescent="0.2">
      <c r="A273" s="588"/>
      <c r="B273" s="589"/>
      <c r="C273" s="566"/>
      <c r="D273" s="566"/>
      <c r="E273" s="576"/>
      <c r="F273" s="576"/>
      <c r="G273" s="576"/>
      <c r="H273" s="230" t="s">
        <v>1394</v>
      </c>
      <c r="I273" s="234" t="s">
        <v>1395</v>
      </c>
      <c r="J273" s="281">
        <v>2018</v>
      </c>
      <c r="K273" s="576"/>
    </row>
    <row r="274" spans="1:11" s="279" customFormat="1" x14ac:dyDescent="0.2">
      <c r="A274" s="588"/>
      <c r="B274" s="589"/>
      <c r="C274" s="566"/>
      <c r="D274" s="566"/>
      <c r="E274" s="576"/>
      <c r="F274" s="576"/>
      <c r="G274" s="576"/>
      <c r="H274" s="230" t="s">
        <v>1396</v>
      </c>
      <c r="I274" s="234" t="s">
        <v>1397</v>
      </c>
      <c r="J274" s="281">
        <v>2018</v>
      </c>
      <c r="K274" s="576"/>
    </row>
    <row r="275" spans="1:11" s="279" customFormat="1" x14ac:dyDescent="0.2">
      <c r="A275" s="588"/>
      <c r="B275" s="589"/>
      <c r="C275" s="566"/>
      <c r="D275" s="566"/>
      <c r="E275" s="576"/>
      <c r="F275" s="576"/>
      <c r="G275" s="576"/>
      <c r="H275" s="230" t="s">
        <v>1367</v>
      </c>
      <c r="I275" s="234" t="s">
        <v>1368</v>
      </c>
      <c r="J275" s="281">
        <v>2018</v>
      </c>
      <c r="K275" s="576"/>
    </row>
    <row r="276" spans="1:11" s="279" customFormat="1" x14ac:dyDescent="0.2">
      <c r="A276" s="588"/>
      <c r="B276" s="589"/>
      <c r="C276" s="566"/>
      <c r="D276" s="566"/>
      <c r="E276" s="576"/>
      <c r="F276" s="576"/>
      <c r="G276" s="576"/>
      <c r="H276" s="230" t="s">
        <v>1398</v>
      </c>
      <c r="I276" s="234" t="s">
        <v>1399</v>
      </c>
      <c r="J276" s="281">
        <v>2018</v>
      </c>
      <c r="K276" s="576"/>
    </row>
    <row r="277" spans="1:11" s="279" customFormat="1" ht="30" customHeight="1" x14ac:dyDescent="0.2">
      <c r="A277" s="588"/>
      <c r="B277" s="589"/>
      <c r="C277" s="566"/>
      <c r="D277" s="566"/>
      <c r="E277" s="576"/>
      <c r="F277" s="576"/>
      <c r="G277" s="576"/>
      <c r="H277" s="230" t="s">
        <v>1371</v>
      </c>
      <c r="I277" s="234" t="s">
        <v>1372</v>
      </c>
      <c r="J277" s="281">
        <v>2018</v>
      </c>
      <c r="K277" s="576"/>
    </row>
    <row r="278" spans="1:11" s="279" customFormat="1" ht="30" customHeight="1" x14ac:dyDescent="0.2">
      <c r="A278" s="588"/>
      <c r="B278" s="589"/>
      <c r="C278" s="566"/>
      <c r="D278" s="566"/>
      <c r="E278" s="576"/>
      <c r="F278" s="576"/>
      <c r="G278" s="576"/>
      <c r="H278" s="230" t="s">
        <v>1400</v>
      </c>
      <c r="I278" s="234" t="s">
        <v>1401</v>
      </c>
      <c r="J278" s="281">
        <v>2018</v>
      </c>
      <c r="K278" s="576"/>
    </row>
    <row r="279" spans="1:11" s="279" customFormat="1" ht="30" customHeight="1" x14ac:dyDescent="0.2">
      <c r="A279" s="588"/>
      <c r="B279" s="589"/>
      <c r="C279" s="566"/>
      <c r="D279" s="566"/>
      <c r="E279" s="576"/>
      <c r="F279" s="576"/>
      <c r="G279" s="576"/>
      <c r="H279" s="230" t="s">
        <v>1402</v>
      </c>
      <c r="I279" s="234" t="s">
        <v>1403</v>
      </c>
      <c r="J279" s="281">
        <v>2018</v>
      </c>
      <c r="K279" s="576"/>
    </row>
    <row r="280" spans="1:11" s="279" customFormat="1" ht="30" customHeight="1" x14ac:dyDescent="0.2">
      <c r="A280" s="588"/>
      <c r="B280" s="589"/>
      <c r="C280" s="566"/>
      <c r="D280" s="566"/>
      <c r="E280" s="576"/>
      <c r="F280" s="576"/>
      <c r="G280" s="576"/>
      <c r="H280" s="230" t="s">
        <v>1404</v>
      </c>
      <c r="I280" s="234" t="s">
        <v>1405</v>
      </c>
      <c r="J280" s="281">
        <v>2018</v>
      </c>
      <c r="K280" s="576"/>
    </row>
    <row r="281" spans="1:11" s="279" customFormat="1" ht="30" customHeight="1" x14ac:dyDescent="0.2">
      <c r="A281" s="588"/>
      <c r="B281" s="589"/>
      <c r="C281" s="566"/>
      <c r="D281" s="566"/>
      <c r="E281" s="576"/>
      <c r="F281" s="576"/>
      <c r="G281" s="576"/>
      <c r="H281" s="230" t="s">
        <v>1406</v>
      </c>
      <c r="I281" s="234" t="s">
        <v>1407</v>
      </c>
      <c r="J281" s="281">
        <v>2018</v>
      </c>
      <c r="K281" s="576"/>
    </row>
    <row r="282" spans="1:11" s="279" customFormat="1" ht="28.5" x14ac:dyDescent="0.2">
      <c r="A282" s="588"/>
      <c r="B282" s="589"/>
      <c r="C282" s="566"/>
      <c r="D282" s="566"/>
      <c r="E282" s="576"/>
      <c r="F282" s="576"/>
      <c r="G282" s="576"/>
      <c r="H282" s="230" t="s">
        <v>1408</v>
      </c>
      <c r="I282" s="234" t="s">
        <v>1409</v>
      </c>
      <c r="J282" s="281">
        <v>2018</v>
      </c>
      <c r="K282" s="576"/>
    </row>
    <row r="283" spans="1:11" s="279" customFormat="1" x14ac:dyDescent="0.2">
      <c r="A283" s="588"/>
      <c r="B283" s="589"/>
      <c r="C283" s="566"/>
      <c r="D283" s="566"/>
      <c r="E283" s="576"/>
      <c r="F283" s="576"/>
      <c r="G283" s="576"/>
      <c r="H283" s="230" t="s">
        <v>1551</v>
      </c>
      <c r="I283" s="234" t="s">
        <v>1552</v>
      </c>
      <c r="J283" s="281">
        <v>2019</v>
      </c>
      <c r="K283" s="576"/>
    </row>
    <row r="284" spans="1:11" s="279" customFormat="1" x14ac:dyDescent="0.2">
      <c r="A284" s="588"/>
      <c r="B284" s="589"/>
      <c r="C284" s="566"/>
      <c r="D284" s="566"/>
      <c r="E284" s="576"/>
      <c r="F284" s="576"/>
      <c r="G284" s="576"/>
      <c r="H284" s="282" t="s">
        <v>1533</v>
      </c>
      <c r="I284" s="281" t="s">
        <v>1534</v>
      </c>
      <c r="J284" s="281">
        <v>2020</v>
      </c>
      <c r="K284" s="576"/>
    </row>
    <row r="285" spans="1:11" s="279" customFormat="1" ht="13.5" customHeight="1" x14ac:dyDescent="0.2">
      <c r="A285" s="588"/>
      <c r="B285" s="589"/>
      <c r="C285" s="566"/>
      <c r="D285" s="566"/>
      <c r="E285" s="576"/>
      <c r="F285" s="576"/>
      <c r="G285" s="576"/>
      <c r="H285" s="282" t="s">
        <v>1535</v>
      </c>
      <c r="I285" s="281" t="s">
        <v>1536</v>
      </c>
      <c r="J285" s="281">
        <v>2020</v>
      </c>
      <c r="K285" s="576"/>
    </row>
    <row r="286" spans="1:11" s="279" customFormat="1" x14ac:dyDescent="0.2">
      <c r="A286" s="588"/>
      <c r="B286" s="589"/>
      <c r="C286" s="566"/>
      <c r="D286" s="566"/>
      <c r="E286" s="576"/>
      <c r="F286" s="576"/>
      <c r="G286" s="576"/>
      <c r="H286" s="282" t="s">
        <v>1537</v>
      </c>
      <c r="I286" s="281" t="s">
        <v>1538</v>
      </c>
      <c r="J286" s="281">
        <v>2020</v>
      </c>
      <c r="K286" s="576"/>
    </row>
    <row r="287" spans="1:11" s="279" customFormat="1" ht="13.5" customHeight="1" x14ac:dyDescent="0.2">
      <c r="A287" s="588"/>
      <c r="B287" s="589"/>
      <c r="C287" s="566"/>
      <c r="D287" s="566"/>
      <c r="E287" s="576"/>
      <c r="F287" s="576"/>
      <c r="G287" s="576"/>
      <c r="H287" s="282" t="s">
        <v>1539</v>
      </c>
      <c r="I287" s="281" t="s">
        <v>1540</v>
      </c>
      <c r="J287" s="281">
        <v>2020</v>
      </c>
      <c r="K287" s="576"/>
    </row>
    <row r="288" spans="1:11" s="279" customFormat="1" x14ac:dyDescent="0.2">
      <c r="A288" s="588"/>
      <c r="B288" s="589"/>
      <c r="C288" s="566"/>
      <c r="D288" s="566"/>
      <c r="E288" s="576"/>
      <c r="F288" s="576"/>
      <c r="G288" s="576"/>
      <c r="H288" s="280" t="s">
        <v>1553</v>
      </c>
      <c r="I288" s="229" t="s">
        <v>1554</v>
      </c>
      <c r="J288" s="229">
        <v>2021</v>
      </c>
      <c r="K288" s="576"/>
    </row>
    <row r="289" spans="1:11" s="279" customFormat="1" x14ac:dyDescent="0.2">
      <c r="A289" s="588"/>
      <c r="B289" s="589"/>
      <c r="C289" s="566"/>
      <c r="D289" s="566"/>
      <c r="E289" s="576"/>
      <c r="F289" s="576"/>
      <c r="G289" s="576"/>
      <c r="H289" s="280" t="s">
        <v>1555</v>
      </c>
      <c r="I289" s="229" t="s">
        <v>1556</v>
      </c>
      <c r="J289" s="229">
        <v>2021</v>
      </c>
      <c r="K289" s="576"/>
    </row>
    <row r="290" spans="1:11" s="279" customFormat="1" x14ac:dyDescent="0.2">
      <c r="A290" s="588"/>
      <c r="B290" s="589"/>
      <c r="C290" s="566"/>
      <c r="D290" s="566"/>
      <c r="E290" s="576"/>
      <c r="F290" s="576"/>
      <c r="G290" s="576"/>
      <c r="H290" s="237" t="s">
        <v>1695</v>
      </c>
      <c r="I290" s="234" t="s">
        <v>1694</v>
      </c>
      <c r="J290" s="229">
        <v>2024</v>
      </c>
      <c r="K290" s="576"/>
    </row>
    <row r="291" spans="1:11" s="279" customFormat="1" x14ac:dyDescent="0.2">
      <c r="A291" s="588"/>
      <c r="B291" s="589"/>
      <c r="C291" s="566"/>
      <c r="D291" s="566"/>
      <c r="E291" s="576"/>
      <c r="F291" s="576"/>
      <c r="G291" s="576"/>
      <c r="H291" s="237" t="s">
        <v>1692</v>
      </c>
      <c r="I291" s="234" t="s">
        <v>1693</v>
      </c>
      <c r="J291" s="229">
        <v>2024</v>
      </c>
      <c r="K291" s="576"/>
    </row>
    <row r="292" spans="1:11" s="279" customFormat="1" x14ac:dyDescent="0.2">
      <c r="A292" s="588"/>
      <c r="B292" s="589"/>
      <c r="C292" s="566"/>
      <c r="D292" s="566"/>
      <c r="E292" s="576"/>
      <c r="F292" s="576"/>
      <c r="G292" s="576"/>
      <c r="H292" s="237" t="s">
        <v>1692</v>
      </c>
      <c r="I292" s="234" t="s">
        <v>1691</v>
      </c>
      <c r="J292" s="229">
        <v>2024</v>
      </c>
      <c r="K292" s="576"/>
    </row>
    <row r="293" spans="1:11" s="279" customFormat="1" ht="28.5" x14ac:dyDescent="0.2">
      <c r="A293" s="588"/>
      <c r="B293" s="589"/>
      <c r="C293" s="566"/>
      <c r="D293" s="566"/>
      <c r="E293" s="576"/>
      <c r="F293" s="576"/>
      <c r="G293" s="576"/>
      <c r="H293" s="237" t="s">
        <v>1689</v>
      </c>
      <c r="I293" s="234" t="s">
        <v>1690</v>
      </c>
      <c r="J293" s="229">
        <v>2024</v>
      </c>
      <c r="K293" s="576"/>
    </row>
    <row r="294" spans="1:11" s="279" customFormat="1" ht="28.5" x14ac:dyDescent="0.2">
      <c r="A294" s="588"/>
      <c r="B294" s="589"/>
      <c r="C294" s="566"/>
      <c r="D294" s="566"/>
      <c r="E294" s="576"/>
      <c r="F294" s="576"/>
      <c r="G294" s="576"/>
      <c r="H294" s="237" t="s">
        <v>1689</v>
      </c>
      <c r="I294" s="234" t="s">
        <v>1688</v>
      </c>
      <c r="J294" s="229">
        <v>2024</v>
      </c>
      <c r="K294" s="576"/>
    </row>
    <row r="295" spans="1:11" s="279" customFormat="1" ht="28.5" x14ac:dyDescent="0.2">
      <c r="A295" s="588"/>
      <c r="B295" s="589"/>
      <c r="C295" s="566"/>
      <c r="D295" s="566"/>
      <c r="E295" s="576"/>
      <c r="F295" s="576"/>
      <c r="G295" s="576"/>
      <c r="H295" s="237" t="s">
        <v>1687</v>
      </c>
      <c r="I295" s="234" t="s">
        <v>1686</v>
      </c>
      <c r="J295" s="229">
        <v>2024</v>
      </c>
      <c r="K295" s="576"/>
    </row>
    <row r="296" spans="1:11" s="279" customFormat="1" ht="28.5" x14ac:dyDescent="0.2">
      <c r="A296" s="588"/>
      <c r="B296" s="589"/>
      <c r="C296" s="566"/>
      <c r="D296" s="566"/>
      <c r="E296" s="576"/>
      <c r="F296" s="576"/>
      <c r="G296" s="576"/>
      <c r="H296" s="237" t="s">
        <v>1685</v>
      </c>
      <c r="I296" s="234" t="s">
        <v>1684</v>
      </c>
      <c r="J296" s="229">
        <v>2024</v>
      </c>
      <c r="K296" s="576"/>
    </row>
    <row r="297" spans="1:11" s="279" customFormat="1" ht="28.5" x14ac:dyDescent="0.2">
      <c r="A297" s="588"/>
      <c r="B297" s="589"/>
      <c r="C297" s="566"/>
      <c r="D297" s="566"/>
      <c r="E297" s="576"/>
      <c r="F297" s="576"/>
      <c r="G297" s="576"/>
      <c r="H297" s="237" t="s">
        <v>1683</v>
      </c>
      <c r="I297" s="234" t="s">
        <v>1682</v>
      </c>
      <c r="J297" s="229">
        <v>2024</v>
      </c>
      <c r="K297" s="576"/>
    </row>
    <row r="298" spans="1:11" s="279" customFormat="1" ht="28.5" x14ac:dyDescent="0.2">
      <c r="A298" s="588"/>
      <c r="B298" s="589"/>
      <c r="C298" s="566"/>
      <c r="D298" s="566"/>
      <c r="E298" s="576"/>
      <c r="F298" s="576"/>
      <c r="G298" s="576"/>
      <c r="H298" s="230" t="s">
        <v>1680</v>
      </c>
      <c r="I298" s="234" t="s">
        <v>1681</v>
      </c>
      <c r="J298" s="229">
        <v>2024</v>
      </c>
      <c r="K298" s="576"/>
    </row>
    <row r="299" spans="1:11" s="279" customFormat="1" ht="28.5" x14ac:dyDescent="0.2">
      <c r="A299" s="588"/>
      <c r="B299" s="589"/>
      <c r="C299" s="566"/>
      <c r="D299" s="566"/>
      <c r="E299" s="576"/>
      <c r="F299" s="576"/>
      <c r="G299" s="576"/>
      <c r="H299" s="230" t="s">
        <v>1680</v>
      </c>
      <c r="I299" s="234" t="s">
        <v>1679</v>
      </c>
      <c r="J299" s="229">
        <v>2024</v>
      </c>
      <c r="K299" s="576"/>
    </row>
    <row r="300" spans="1:11" s="279" customFormat="1" x14ac:dyDescent="0.2">
      <c r="A300" s="588"/>
      <c r="B300" s="589"/>
      <c r="C300" s="566"/>
      <c r="D300" s="566"/>
      <c r="E300" s="576"/>
      <c r="F300" s="576"/>
      <c r="G300" s="576"/>
      <c r="H300" s="230" t="s">
        <v>1677</v>
      </c>
      <c r="I300" s="234" t="s">
        <v>1678</v>
      </c>
      <c r="J300" s="229">
        <v>2024</v>
      </c>
      <c r="K300" s="576"/>
    </row>
    <row r="301" spans="1:11" s="279" customFormat="1" x14ac:dyDescent="0.2">
      <c r="A301" s="588"/>
      <c r="B301" s="589"/>
      <c r="C301" s="566"/>
      <c r="D301" s="566"/>
      <c r="E301" s="576"/>
      <c r="F301" s="576"/>
      <c r="G301" s="576"/>
      <c r="H301" s="230" t="s">
        <v>1677</v>
      </c>
      <c r="I301" s="234" t="s">
        <v>1676</v>
      </c>
      <c r="J301" s="229">
        <v>2024</v>
      </c>
      <c r="K301" s="576"/>
    </row>
    <row r="302" spans="1:11" s="279" customFormat="1" ht="28.5" x14ac:dyDescent="0.2">
      <c r="A302" s="588"/>
      <c r="B302" s="589"/>
      <c r="C302" s="566"/>
      <c r="D302" s="566"/>
      <c r="E302" s="576"/>
      <c r="F302" s="576"/>
      <c r="G302" s="576"/>
      <c r="H302" s="230" t="s">
        <v>1674</v>
      </c>
      <c r="I302" s="234" t="s">
        <v>1675</v>
      </c>
      <c r="J302" s="229">
        <v>2024</v>
      </c>
      <c r="K302" s="576"/>
    </row>
    <row r="303" spans="1:11" s="279" customFormat="1" ht="28.5" x14ac:dyDescent="0.2">
      <c r="A303" s="588"/>
      <c r="B303" s="589"/>
      <c r="C303" s="566"/>
      <c r="D303" s="566"/>
      <c r="E303" s="576"/>
      <c r="F303" s="576"/>
      <c r="G303" s="576"/>
      <c r="H303" s="230" t="s">
        <v>1674</v>
      </c>
      <c r="I303" s="234" t="s">
        <v>1673</v>
      </c>
      <c r="J303" s="229">
        <v>2024</v>
      </c>
      <c r="K303" s="576"/>
    </row>
    <row r="304" spans="1:11" s="279" customFormat="1" ht="28.5" x14ac:dyDescent="0.2">
      <c r="A304" s="588"/>
      <c r="B304" s="589"/>
      <c r="C304" s="566"/>
      <c r="D304" s="566"/>
      <c r="E304" s="576"/>
      <c r="F304" s="576"/>
      <c r="G304" s="576"/>
      <c r="H304" s="230" t="s">
        <v>1668</v>
      </c>
      <c r="I304" s="234" t="s">
        <v>1672</v>
      </c>
      <c r="J304" s="229">
        <v>2024</v>
      </c>
      <c r="K304" s="576"/>
    </row>
    <row r="305" spans="1:11" s="279" customFormat="1" ht="28.5" x14ac:dyDescent="0.2">
      <c r="A305" s="588"/>
      <c r="B305" s="589"/>
      <c r="C305" s="566"/>
      <c r="D305" s="566"/>
      <c r="E305" s="576"/>
      <c r="F305" s="576"/>
      <c r="G305" s="576"/>
      <c r="H305" s="230" t="s">
        <v>1668</v>
      </c>
      <c r="I305" s="234" t="s">
        <v>1671</v>
      </c>
      <c r="J305" s="229">
        <v>2024</v>
      </c>
      <c r="K305" s="576"/>
    </row>
    <row r="306" spans="1:11" s="279" customFormat="1" ht="28.5" x14ac:dyDescent="0.2">
      <c r="A306" s="588"/>
      <c r="B306" s="589"/>
      <c r="C306" s="566"/>
      <c r="D306" s="566"/>
      <c r="E306" s="576"/>
      <c r="F306" s="576"/>
      <c r="G306" s="576"/>
      <c r="H306" s="230" t="s">
        <v>1668</v>
      </c>
      <c r="I306" s="234" t="s">
        <v>1670</v>
      </c>
      <c r="J306" s="229">
        <v>2024</v>
      </c>
      <c r="K306" s="576"/>
    </row>
    <row r="307" spans="1:11" s="279" customFormat="1" ht="28.5" x14ac:dyDescent="0.2">
      <c r="A307" s="588"/>
      <c r="B307" s="589"/>
      <c r="C307" s="566"/>
      <c r="D307" s="566"/>
      <c r="E307" s="576"/>
      <c r="F307" s="576"/>
      <c r="G307" s="576"/>
      <c r="H307" s="230" t="s">
        <v>1668</v>
      </c>
      <c r="I307" s="234" t="s">
        <v>1669</v>
      </c>
      <c r="J307" s="229">
        <v>2024</v>
      </c>
      <c r="K307" s="576"/>
    </row>
    <row r="308" spans="1:11" s="279" customFormat="1" ht="28.5" x14ac:dyDescent="0.2">
      <c r="A308" s="588"/>
      <c r="B308" s="589"/>
      <c r="C308" s="566"/>
      <c r="D308" s="566"/>
      <c r="E308" s="576"/>
      <c r="F308" s="576"/>
      <c r="G308" s="576"/>
      <c r="H308" s="230" t="s">
        <v>1668</v>
      </c>
      <c r="I308" s="234" t="s">
        <v>1667</v>
      </c>
      <c r="J308" s="229">
        <v>2024</v>
      </c>
      <c r="K308" s="576"/>
    </row>
    <row r="309" spans="1:11" s="279" customFormat="1" ht="28.5" x14ac:dyDescent="0.2">
      <c r="A309" s="588"/>
      <c r="B309" s="589"/>
      <c r="C309" s="566"/>
      <c r="D309" s="566"/>
      <c r="E309" s="576"/>
      <c r="F309" s="576"/>
      <c r="G309" s="576"/>
      <c r="H309" s="230" t="s">
        <v>1593</v>
      </c>
      <c r="I309" s="234" t="s">
        <v>1666</v>
      </c>
      <c r="J309" s="229">
        <v>2024</v>
      </c>
      <c r="K309" s="576"/>
    </row>
    <row r="310" spans="1:11" s="279" customFormat="1" ht="28.5" x14ac:dyDescent="0.2">
      <c r="A310" s="588"/>
      <c r="B310" s="589"/>
      <c r="C310" s="566"/>
      <c r="D310" s="566"/>
      <c r="E310" s="576"/>
      <c r="F310" s="576"/>
      <c r="G310" s="576"/>
      <c r="H310" s="230" t="s">
        <v>1665</v>
      </c>
      <c r="I310" s="234" t="s">
        <v>1664</v>
      </c>
      <c r="J310" s="229">
        <v>2024</v>
      </c>
      <c r="K310" s="576"/>
    </row>
    <row r="311" spans="1:11" s="226" customFormat="1" x14ac:dyDescent="0.2">
      <c r="A311" s="588"/>
      <c r="B311" s="589"/>
      <c r="C311" s="566"/>
      <c r="D311" s="566"/>
      <c r="E311" s="576"/>
      <c r="F311" s="576"/>
      <c r="G311" s="576"/>
      <c r="H311" s="237" t="s">
        <v>1661</v>
      </c>
      <c r="I311" s="234" t="s">
        <v>1663</v>
      </c>
      <c r="J311" s="229">
        <v>2024</v>
      </c>
      <c r="K311" s="576"/>
    </row>
    <row r="312" spans="1:11" s="226" customFormat="1" x14ac:dyDescent="0.2">
      <c r="A312" s="588"/>
      <c r="B312" s="589"/>
      <c r="C312" s="566"/>
      <c r="D312" s="566"/>
      <c r="E312" s="576"/>
      <c r="F312" s="576"/>
      <c r="G312" s="576"/>
      <c r="H312" s="237" t="s">
        <v>1661</v>
      </c>
      <c r="I312" s="234" t="s">
        <v>1662</v>
      </c>
      <c r="J312" s="229">
        <v>2024</v>
      </c>
      <c r="K312" s="576"/>
    </row>
    <row r="313" spans="1:11" s="226" customFormat="1" x14ac:dyDescent="0.2">
      <c r="A313" s="588"/>
      <c r="B313" s="589"/>
      <c r="C313" s="566"/>
      <c r="D313" s="566"/>
      <c r="E313" s="576"/>
      <c r="F313" s="576"/>
      <c r="G313" s="576"/>
      <c r="H313" s="237" t="s">
        <v>1661</v>
      </c>
      <c r="I313" s="234" t="s">
        <v>1660</v>
      </c>
      <c r="J313" s="229">
        <v>2024</v>
      </c>
      <c r="K313" s="576"/>
    </row>
    <row r="314" spans="1:11" s="226" customFormat="1" x14ac:dyDescent="0.2">
      <c r="A314" s="588"/>
      <c r="B314" s="589"/>
      <c r="C314" s="566"/>
      <c r="D314" s="566"/>
      <c r="E314" s="576"/>
      <c r="F314" s="576"/>
      <c r="G314" s="576"/>
      <c r="H314" s="237" t="s">
        <v>1659</v>
      </c>
      <c r="I314" s="234" t="s">
        <v>1658</v>
      </c>
      <c r="J314" s="229">
        <v>2024</v>
      </c>
      <c r="K314" s="576"/>
    </row>
    <row r="315" spans="1:11" s="226" customFormat="1" x14ac:dyDescent="0.2">
      <c r="A315" s="588"/>
      <c r="B315" s="589"/>
      <c r="C315" s="566"/>
      <c r="D315" s="566"/>
      <c r="E315" s="576"/>
      <c r="F315" s="576"/>
      <c r="G315" s="576"/>
      <c r="H315" s="237" t="s">
        <v>1656</v>
      </c>
      <c r="I315" s="234" t="s">
        <v>1657</v>
      </c>
      <c r="J315" s="229">
        <v>2024</v>
      </c>
      <c r="K315" s="576"/>
    </row>
    <row r="316" spans="1:11" s="226" customFormat="1" x14ac:dyDescent="0.2">
      <c r="A316" s="588"/>
      <c r="B316" s="589"/>
      <c r="C316" s="566"/>
      <c r="D316" s="566"/>
      <c r="E316" s="576"/>
      <c r="F316" s="576"/>
      <c r="G316" s="576"/>
      <c r="H316" s="237" t="s">
        <v>1656</v>
      </c>
      <c r="I316" s="234" t="s">
        <v>1655</v>
      </c>
      <c r="J316" s="229">
        <v>2024</v>
      </c>
      <c r="K316" s="576"/>
    </row>
    <row r="317" spans="1:11" s="226" customFormat="1" x14ac:dyDescent="0.2">
      <c r="A317" s="588"/>
      <c r="B317" s="589"/>
      <c r="C317" s="566"/>
      <c r="D317" s="566"/>
      <c r="E317" s="576"/>
      <c r="F317" s="576"/>
      <c r="G317" s="576"/>
      <c r="H317" s="237" t="s">
        <v>1653</v>
      </c>
      <c r="I317" s="234" t="s">
        <v>1654</v>
      </c>
      <c r="J317" s="229">
        <v>2024</v>
      </c>
      <c r="K317" s="576"/>
    </row>
    <row r="318" spans="1:11" s="226" customFormat="1" x14ac:dyDescent="0.2">
      <c r="A318" s="588"/>
      <c r="B318" s="589"/>
      <c r="C318" s="566"/>
      <c r="D318" s="566"/>
      <c r="E318" s="576"/>
      <c r="F318" s="576"/>
      <c r="G318" s="576"/>
      <c r="H318" s="237" t="s">
        <v>1653</v>
      </c>
      <c r="I318" s="234" t="s">
        <v>1652</v>
      </c>
      <c r="J318" s="229">
        <v>2024</v>
      </c>
      <c r="K318" s="576"/>
    </row>
    <row r="319" spans="1:11" s="226" customFormat="1" ht="28.5" x14ac:dyDescent="0.2">
      <c r="A319" s="588"/>
      <c r="B319" s="589"/>
      <c r="C319" s="566"/>
      <c r="D319" s="566"/>
      <c r="E319" s="576"/>
      <c r="F319" s="576"/>
      <c r="G319" s="576"/>
      <c r="H319" s="237" t="s">
        <v>1651</v>
      </c>
      <c r="I319" s="234" t="s">
        <v>1650</v>
      </c>
      <c r="J319" s="229">
        <v>2024</v>
      </c>
      <c r="K319" s="576"/>
    </row>
    <row r="320" spans="1:11" s="226" customFormat="1" ht="28.5" x14ac:dyDescent="0.2">
      <c r="A320" s="588"/>
      <c r="B320" s="589"/>
      <c r="C320" s="566"/>
      <c r="D320" s="566"/>
      <c r="E320" s="576"/>
      <c r="F320" s="576"/>
      <c r="G320" s="576"/>
      <c r="H320" s="237" t="s">
        <v>1649</v>
      </c>
      <c r="I320" s="234" t="s">
        <v>1648</v>
      </c>
      <c r="J320" s="229">
        <v>2024</v>
      </c>
      <c r="K320" s="576"/>
    </row>
    <row r="321" spans="1:11" s="226" customFormat="1" ht="28.5" x14ac:dyDescent="0.2">
      <c r="A321" s="588"/>
      <c r="B321" s="589"/>
      <c r="C321" s="566"/>
      <c r="D321" s="566"/>
      <c r="E321" s="576"/>
      <c r="F321" s="576"/>
      <c r="G321" s="576"/>
      <c r="H321" s="237" t="s">
        <v>1647</v>
      </c>
      <c r="I321" s="234" t="s">
        <v>1646</v>
      </c>
      <c r="J321" s="229">
        <v>2024</v>
      </c>
      <c r="K321" s="576"/>
    </row>
    <row r="322" spans="1:11" s="226" customFormat="1" x14ac:dyDescent="0.2">
      <c r="A322" s="588"/>
      <c r="B322" s="589"/>
      <c r="C322" s="566"/>
      <c r="D322" s="566"/>
      <c r="E322" s="576"/>
      <c r="F322" s="576"/>
      <c r="G322" s="576"/>
      <c r="H322" s="237" t="s">
        <v>1629</v>
      </c>
      <c r="I322" s="234" t="s">
        <v>1645</v>
      </c>
      <c r="J322" s="229">
        <v>2024</v>
      </c>
      <c r="K322" s="576"/>
    </row>
    <row r="323" spans="1:11" s="226" customFormat="1" ht="28.5" x14ac:dyDescent="0.2">
      <c r="A323" s="588"/>
      <c r="B323" s="589"/>
      <c r="C323" s="566"/>
      <c r="D323" s="566"/>
      <c r="E323" s="576"/>
      <c r="F323" s="576"/>
      <c r="G323" s="576"/>
      <c r="H323" s="237" t="s">
        <v>1644</v>
      </c>
      <c r="I323" s="234" t="s">
        <v>1643</v>
      </c>
      <c r="J323" s="229">
        <v>2024</v>
      </c>
      <c r="K323" s="576"/>
    </row>
    <row r="324" spans="1:11" s="226" customFormat="1" ht="28.5" x14ac:dyDescent="0.2">
      <c r="A324" s="588"/>
      <c r="B324" s="589"/>
      <c r="C324" s="566"/>
      <c r="D324" s="566"/>
      <c r="E324" s="576"/>
      <c r="F324" s="576"/>
      <c r="G324" s="576"/>
      <c r="H324" s="237" t="s">
        <v>1642</v>
      </c>
      <c r="I324" s="234" t="s">
        <v>1641</v>
      </c>
      <c r="J324" s="229">
        <v>2024</v>
      </c>
      <c r="K324" s="576"/>
    </row>
    <row r="325" spans="1:11" s="226" customFormat="1" x14ac:dyDescent="0.2">
      <c r="A325" s="588"/>
      <c r="B325" s="589"/>
      <c r="C325" s="566"/>
      <c r="D325" s="566"/>
      <c r="E325" s="576"/>
      <c r="F325" s="576"/>
      <c r="G325" s="576"/>
      <c r="H325" s="237" t="s">
        <v>1640</v>
      </c>
      <c r="I325" s="234" t="s">
        <v>1639</v>
      </c>
      <c r="J325" s="229">
        <v>2024</v>
      </c>
      <c r="K325" s="576"/>
    </row>
    <row r="326" spans="1:11" s="226" customFormat="1" ht="42.75" x14ac:dyDescent="0.2">
      <c r="A326" s="588"/>
      <c r="B326" s="589"/>
      <c r="C326" s="566"/>
      <c r="D326" s="566"/>
      <c r="E326" s="576"/>
      <c r="F326" s="576"/>
      <c r="G326" s="576"/>
      <c r="H326" s="237" t="s">
        <v>1638</v>
      </c>
      <c r="I326" s="234" t="s">
        <v>1637</v>
      </c>
      <c r="J326" s="229">
        <v>2024</v>
      </c>
      <c r="K326" s="576"/>
    </row>
    <row r="327" spans="1:11" s="226" customFormat="1" ht="28.5" x14ac:dyDescent="0.2">
      <c r="A327" s="588"/>
      <c r="B327" s="589"/>
      <c r="C327" s="566"/>
      <c r="D327" s="566"/>
      <c r="E327" s="576"/>
      <c r="F327" s="576"/>
      <c r="G327" s="576"/>
      <c r="H327" s="237" t="s">
        <v>1636</v>
      </c>
      <c r="I327" s="234" t="s">
        <v>1635</v>
      </c>
      <c r="J327" s="229">
        <v>2024</v>
      </c>
      <c r="K327" s="576"/>
    </row>
    <row r="328" spans="1:11" s="226" customFormat="1" ht="28.5" x14ac:dyDescent="0.2">
      <c r="A328" s="588"/>
      <c r="B328" s="589"/>
      <c r="C328" s="566"/>
      <c r="D328" s="566"/>
      <c r="E328" s="576"/>
      <c r="F328" s="576"/>
      <c r="G328" s="576"/>
      <c r="H328" s="237" t="s">
        <v>1631</v>
      </c>
      <c r="I328" s="234" t="s">
        <v>1634</v>
      </c>
      <c r="J328" s="229">
        <v>2024</v>
      </c>
      <c r="K328" s="576"/>
    </row>
    <row r="329" spans="1:11" s="226" customFormat="1" ht="28.5" x14ac:dyDescent="0.2">
      <c r="A329" s="588"/>
      <c r="B329" s="589"/>
      <c r="C329" s="566"/>
      <c r="D329" s="566"/>
      <c r="E329" s="576"/>
      <c r="F329" s="576"/>
      <c r="G329" s="576"/>
      <c r="H329" s="237" t="s">
        <v>1631</v>
      </c>
      <c r="I329" s="234" t="s">
        <v>1633</v>
      </c>
      <c r="J329" s="229">
        <v>2024</v>
      </c>
      <c r="K329" s="576"/>
    </row>
    <row r="330" spans="1:11" s="226" customFormat="1" ht="28.5" x14ac:dyDescent="0.2">
      <c r="A330" s="588"/>
      <c r="B330" s="589"/>
      <c r="C330" s="566"/>
      <c r="D330" s="566"/>
      <c r="E330" s="576"/>
      <c r="F330" s="576"/>
      <c r="G330" s="576"/>
      <c r="H330" s="237" t="s">
        <v>1631</v>
      </c>
      <c r="I330" s="234" t="s">
        <v>1632</v>
      </c>
      <c r="J330" s="229">
        <v>2024</v>
      </c>
      <c r="K330" s="576"/>
    </row>
    <row r="331" spans="1:11" s="226" customFormat="1" ht="28.5" x14ac:dyDescent="0.2">
      <c r="A331" s="588"/>
      <c r="B331" s="589"/>
      <c r="C331" s="566"/>
      <c r="D331" s="566"/>
      <c r="E331" s="576"/>
      <c r="F331" s="576"/>
      <c r="G331" s="576"/>
      <c r="H331" s="237" t="s">
        <v>1631</v>
      </c>
      <c r="I331" s="234" t="s">
        <v>1630</v>
      </c>
      <c r="J331" s="229">
        <v>2024</v>
      </c>
      <c r="K331" s="576"/>
    </row>
    <row r="332" spans="1:11" s="226" customFormat="1" x14ac:dyDescent="0.2">
      <c r="A332" s="588"/>
      <c r="B332" s="589"/>
      <c r="C332" s="566"/>
      <c r="D332" s="566"/>
      <c r="E332" s="576"/>
      <c r="F332" s="576"/>
      <c r="G332" s="576"/>
      <c r="H332" s="237" t="s">
        <v>1629</v>
      </c>
      <c r="I332" s="234" t="s">
        <v>1628</v>
      </c>
      <c r="J332" s="229">
        <v>2024</v>
      </c>
      <c r="K332" s="576"/>
    </row>
    <row r="333" spans="1:11" s="226" customFormat="1" x14ac:dyDescent="0.2">
      <c r="A333" s="588"/>
      <c r="B333" s="589"/>
      <c r="C333" s="566"/>
      <c r="D333" s="566"/>
      <c r="E333" s="576"/>
      <c r="F333" s="576"/>
      <c r="G333" s="576"/>
      <c r="H333" s="237" t="s">
        <v>1627</v>
      </c>
      <c r="I333" s="234" t="s">
        <v>1626</v>
      </c>
      <c r="J333" s="229">
        <v>2024</v>
      </c>
      <c r="K333" s="576"/>
    </row>
    <row r="334" spans="1:11" s="226" customFormat="1" x14ac:dyDescent="0.2">
      <c r="A334" s="588"/>
      <c r="B334" s="589"/>
      <c r="C334" s="566"/>
      <c r="D334" s="566"/>
      <c r="E334" s="576"/>
      <c r="F334" s="576"/>
      <c r="G334" s="576"/>
      <c r="H334" s="237" t="s">
        <v>1625</v>
      </c>
      <c r="I334" s="234" t="s">
        <v>1624</v>
      </c>
      <c r="J334" s="229">
        <v>2024</v>
      </c>
      <c r="K334" s="576"/>
    </row>
    <row r="335" spans="1:11" s="226" customFormat="1" ht="28.5" x14ac:dyDescent="0.2">
      <c r="A335" s="588"/>
      <c r="B335" s="589"/>
      <c r="C335" s="566"/>
      <c r="D335" s="566"/>
      <c r="E335" s="576"/>
      <c r="F335" s="576"/>
      <c r="G335" s="576"/>
      <c r="H335" s="237" t="s">
        <v>1623</v>
      </c>
      <c r="I335" s="234" t="s">
        <v>1622</v>
      </c>
      <c r="J335" s="229">
        <v>2024</v>
      </c>
      <c r="K335" s="576"/>
    </row>
    <row r="336" spans="1:11" s="226" customFormat="1" ht="28.5" x14ac:dyDescent="0.2">
      <c r="A336" s="588"/>
      <c r="B336" s="589"/>
      <c r="C336" s="566"/>
      <c r="D336" s="566"/>
      <c r="E336" s="576"/>
      <c r="F336" s="576"/>
      <c r="G336" s="576"/>
      <c r="H336" s="237" t="s">
        <v>1621</v>
      </c>
      <c r="I336" s="234" t="s">
        <v>1620</v>
      </c>
      <c r="J336" s="229">
        <v>2024</v>
      </c>
      <c r="K336" s="576"/>
    </row>
    <row r="337" spans="1:11" s="226" customFormat="1" x14ac:dyDescent="0.2">
      <c r="A337" s="588"/>
      <c r="B337" s="589"/>
      <c r="C337" s="566"/>
      <c r="D337" s="566"/>
      <c r="E337" s="576"/>
      <c r="F337" s="576"/>
      <c r="G337" s="576"/>
      <c r="H337" s="237" t="s">
        <v>1618</v>
      </c>
      <c r="I337" s="234" t="s">
        <v>1619</v>
      </c>
      <c r="J337" s="229">
        <v>2024</v>
      </c>
      <c r="K337" s="576"/>
    </row>
    <row r="338" spans="1:11" s="226" customFormat="1" x14ac:dyDescent="0.2">
      <c r="A338" s="588"/>
      <c r="B338" s="589"/>
      <c r="C338" s="566"/>
      <c r="D338" s="566"/>
      <c r="E338" s="576"/>
      <c r="F338" s="576"/>
      <c r="G338" s="576"/>
      <c r="H338" s="237" t="s">
        <v>1618</v>
      </c>
      <c r="I338" s="234" t="s">
        <v>1617</v>
      </c>
      <c r="J338" s="229">
        <v>2024</v>
      </c>
      <c r="K338" s="576"/>
    </row>
    <row r="339" spans="1:11" s="226" customFormat="1" ht="28.5" x14ac:dyDescent="0.2">
      <c r="A339" s="588"/>
      <c r="B339" s="589"/>
      <c r="C339" s="566"/>
      <c r="D339" s="566"/>
      <c r="E339" s="576"/>
      <c r="F339" s="576"/>
      <c r="G339" s="576"/>
      <c r="H339" s="237" t="s">
        <v>1616</v>
      </c>
      <c r="I339" s="234" t="s">
        <v>1615</v>
      </c>
      <c r="J339" s="229">
        <v>2024</v>
      </c>
      <c r="K339" s="576"/>
    </row>
    <row r="340" spans="1:11" s="226" customFormat="1" x14ac:dyDescent="0.2">
      <c r="A340" s="588"/>
      <c r="B340" s="589"/>
      <c r="C340" s="566"/>
      <c r="D340" s="566"/>
      <c r="E340" s="576"/>
      <c r="F340" s="576"/>
      <c r="G340" s="576"/>
      <c r="H340" s="237" t="s">
        <v>1613</v>
      </c>
      <c r="I340" s="234" t="s">
        <v>1614</v>
      </c>
      <c r="J340" s="229">
        <v>2024</v>
      </c>
      <c r="K340" s="576"/>
    </row>
    <row r="341" spans="1:11" s="226" customFormat="1" x14ac:dyDescent="0.2">
      <c r="A341" s="588"/>
      <c r="B341" s="589"/>
      <c r="C341" s="566"/>
      <c r="D341" s="566"/>
      <c r="E341" s="576"/>
      <c r="F341" s="576"/>
      <c r="G341" s="576"/>
      <c r="H341" s="237" t="s">
        <v>1613</v>
      </c>
      <c r="I341" s="234" t="s">
        <v>1612</v>
      </c>
      <c r="J341" s="229">
        <v>2024</v>
      </c>
      <c r="K341" s="576"/>
    </row>
    <row r="342" spans="1:11" s="226" customFormat="1" x14ac:dyDescent="0.2">
      <c r="A342" s="588"/>
      <c r="B342" s="589"/>
      <c r="C342" s="566"/>
      <c r="D342" s="566"/>
      <c r="E342" s="576"/>
      <c r="F342" s="576"/>
      <c r="G342" s="576"/>
      <c r="H342" s="237" t="s">
        <v>1610</v>
      </c>
      <c r="I342" s="234" t="s">
        <v>1611</v>
      </c>
      <c r="J342" s="229">
        <v>2024</v>
      </c>
      <c r="K342" s="576"/>
    </row>
    <row r="343" spans="1:11" s="226" customFormat="1" x14ac:dyDescent="0.2">
      <c r="A343" s="588"/>
      <c r="B343" s="589"/>
      <c r="C343" s="566"/>
      <c r="D343" s="566"/>
      <c r="E343" s="576"/>
      <c r="F343" s="576"/>
      <c r="G343" s="576"/>
      <c r="H343" s="237" t="s">
        <v>1610</v>
      </c>
      <c r="I343" s="234" t="s">
        <v>1609</v>
      </c>
      <c r="J343" s="229">
        <v>2024</v>
      </c>
      <c r="K343" s="576"/>
    </row>
    <row r="344" spans="1:11" s="226" customFormat="1" x14ac:dyDescent="0.2">
      <c r="A344" s="588"/>
      <c r="B344" s="589"/>
      <c r="C344" s="566"/>
      <c r="D344" s="566"/>
      <c r="E344" s="576"/>
      <c r="F344" s="576"/>
      <c r="G344" s="576"/>
      <c r="H344" s="237" t="s">
        <v>1605</v>
      </c>
      <c r="I344" s="234" t="s">
        <v>1608</v>
      </c>
      <c r="J344" s="229">
        <v>2024</v>
      </c>
      <c r="K344" s="576"/>
    </row>
    <row r="345" spans="1:11" s="226" customFormat="1" x14ac:dyDescent="0.2">
      <c r="A345" s="588"/>
      <c r="B345" s="589"/>
      <c r="C345" s="566"/>
      <c r="D345" s="566"/>
      <c r="E345" s="576"/>
      <c r="F345" s="576"/>
      <c r="G345" s="576"/>
      <c r="H345" s="237" t="s">
        <v>1605</v>
      </c>
      <c r="I345" s="234" t="s">
        <v>1607</v>
      </c>
      <c r="J345" s="229">
        <v>2024</v>
      </c>
      <c r="K345" s="576"/>
    </row>
    <row r="346" spans="1:11" s="226" customFormat="1" x14ac:dyDescent="0.2">
      <c r="A346" s="588"/>
      <c r="B346" s="589"/>
      <c r="C346" s="566"/>
      <c r="D346" s="566"/>
      <c r="E346" s="576"/>
      <c r="F346" s="576"/>
      <c r="G346" s="576"/>
      <c r="H346" s="237" t="s">
        <v>1605</v>
      </c>
      <c r="I346" s="234" t="s">
        <v>1606</v>
      </c>
      <c r="J346" s="229">
        <v>2024</v>
      </c>
      <c r="K346" s="576"/>
    </row>
    <row r="347" spans="1:11" s="226" customFormat="1" x14ac:dyDescent="0.2">
      <c r="A347" s="588"/>
      <c r="B347" s="589"/>
      <c r="C347" s="566"/>
      <c r="D347" s="566"/>
      <c r="E347" s="576"/>
      <c r="F347" s="576"/>
      <c r="G347" s="576"/>
      <c r="H347" s="237" t="s">
        <v>1605</v>
      </c>
      <c r="I347" s="234" t="s">
        <v>1604</v>
      </c>
      <c r="J347" s="229">
        <v>2024</v>
      </c>
      <c r="K347" s="576"/>
    </row>
    <row r="348" spans="1:11" s="226" customFormat="1" ht="28.5" x14ac:dyDescent="0.2">
      <c r="A348" s="588"/>
      <c r="B348" s="589"/>
      <c r="C348" s="566"/>
      <c r="D348" s="566"/>
      <c r="E348" s="576"/>
      <c r="F348" s="576"/>
      <c r="G348" s="576"/>
      <c r="H348" s="237" t="s">
        <v>1603</v>
      </c>
      <c r="I348" s="234" t="s">
        <v>1602</v>
      </c>
      <c r="J348" s="229">
        <v>2024</v>
      </c>
      <c r="K348" s="576"/>
    </row>
    <row r="349" spans="1:11" s="226" customFormat="1" x14ac:dyDescent="0.2">
      <c r="A349" s="588"/>
      <c r="B349" s="589"/>
      <c r="C349" s="566"/>
      <c r="D349" s="566"/>
      <c r="E349" s="576"/>
      <c r="F349" s="576"/>
      <c r="G349" s="576"/>
      <c r="H349" s="237" t="s">
        <v>1600</v>
      </c>
      <c r="I349" s="234" t="s">
        <v>1601</v>
      </c>
      <c r="J349" s="229">
        <v>2024</v>
      </c>
      <c r="K349" s="576"/>
    </row>
    <row r="350" spans="1:11" s="226" customFormat="1" x14ac:dyDescent="0.2">
      <c r="A350" s="588"/>
      <c r="B350" s="589"/>
      <c r="C350" s="566"/>
      <c r="D350" s="566"/>
      <c r="E350" s="576"/>
      <c r="F350" s="576"/>
      <c r="G350" s="576"/>
      <c r="H350" s="237" t="s">
        <v>1600</v>
      </c>
      <c r="I350" s="234" t="s">
        <v>1599</v>
      </c>
      <c r="J350" s="229">
        <v>2024</v>
      </c>
      <c r="K350" s="576"/>
    </row>
    <row r="351" spans="1:11" s="226" customFormat="1" ht="28.5" x14ac:dyDescent="0.2">
      <c r="A351" s="588"/>
      <c r="B351" s="589"/>
      <c r="C351" s="566"/>
      <c r="D351" s="566"/>
      <c r="E351" s="576"/>
      <c r="F351" s="576"/>
      <c r="G351" s="576"/>
      <c r="H351" s="237" t="s">
        <v>1598</v>
      </c>
      <c r="I351" s="234" t="s">
        <v>1597</v>
      </c>
      <c r="J351" s="229">
        <v>2024</v>
      </c>
      <c r="K351" s="576"/>
    </row>
    <row r="352" spans="1:11" s="226" customFormat="1" ht="28.5" x14ac:dyDescent="0.2">
      <c r="A352" s="588"/>
      <c r="B352" s="589"/>
      <c r="C352" s="566"/>
      <c r="D352" s="566"/>
      <c r="E352" s="576"/>
      <c r="F352" s="576"/>
      <c r="G352" s="576"/>
      <c r="H352" s="237" t="s">
        <v>1596</v>
      </c>
      <c r="I352" s="234" t="s">
        <v>1594</v>
      </c>
      <c r="J352" s="229">
        <v>2024</v>
      </c>
      <c r="K352" s="576"/>
    </row>
    <row r="353" spans="1:11" s="226" customFormat="1" ht="28.5" x14ac:dyDescent="0.2">
      <c r="A353" s="588"/>
      <c r="B353" s="589"/>
      <c r="C353" s="566"/>
      <c r="D353" s="566"/>
      <c r="E353" s="576"/>
      <c r="F353" s="576"/>
      <c r="G353" s="576"/>
      <c r="H353" s="237" t="s">
        <v>1595</v>
      </c>
      <c r="I353" s="234" t="s">
        <v>1594</v>
      </c>
      <c r="J353" s="229">
        <v>2024</v>
      </c>
      <c r="K353" s="576"/>
    </row>
    <row r="354" spans="1:11" s="226" customFormat="1" x14ac:dyDescent="0.2">
      <c r="G354" s="278"/>
      <c r="I354" s="278"/>
      <c r="J354" s="278"/>
    </row>
    <row r="355" spans="1:11" s="226" customFormat="1" x14ac:dyDescent="0.2">
      <c r="G355" s="278"/>
      <c r="I355" s="278"/>
      <c r="J355" s="278"/>
    </row>
    <row r="356" spans="1:11" x14ac:dyDescent="0.2">
      <c r="H356" s="153"/>
      <c r="I356" s="153"/>
      <c r="J356" s="153"/>
    </row>
    <row r="357" spans="1:11" x14ac:dyDescent="0.2">
      <c r="H357" s="153"/>
      <c r="I357" s="153"/>
      <c r="J357" s="153"/>
    </row>
    <row r="358" spans="1:11" x14ac:dyDescent="0.2">
      <c r="H358" s="153"/>
      <c r="I358" s="153"/>
      <c r="J358" s="153"/>
    </row>
    <row r="359" spans="1:11" x14ac:dyDescent="0.2">
      <c r="H359" s="153"/>
      <c r="I359" s="153"/>
      <c r="J359" s="153"/>
    </row>
    <row r="360" spans="1:11" x14ac:dyDescent="0.2">
      <c r="H360" s="153"/>
      <c r="I360" s="153"/>
      <c r="J360" s="153"/>
    </row>
    <row r="361" spans="1:11" x14ac:dyDescent="0.2">
      <c r="H361" s="153"/>
      <c r="I361" s="153"/>
      <c r="J361" s="153"/>
    </row>
    <row r="362" spans="1:11" x14ac:dyDescent="0.2">
      <c r="H362" s="153"/>
      <c r="I362" s="153"/>
      <c r="J362" s="153"/>
    </row>
    <row r="363" spans="1:11" x14ac:dyDescent="0.2">
      <c r="H363" s="153"/>
      <c r="I363" s="153"/>
      <c r="J363" s="153"/>
    </row>
    <row r="364" spans="1:11" x14ac:dyDescent="0.2">
      <c r="H364" s="153"/>
      <c r="I364" s="153"/>
      <c r="J364" s="153"/>
    </row>
    <row r="365" spans="1:11" x14ac:dyDescent="0.2">
      <c r="H365" s="153"/>
      <c r="I365" s="153"/>
      <c r="J365" s="153"/>
    </row>
    <row r="366" spans="1:11" x14ac:dyDescent="0.2">
      <c r="H366" s="153"/>
      <c r="I366" s="153"/>
      <c r="J366" s="153"/>
    </row>
    <row r="367" spans="1:11" x14ac:dyDescent="0.2">
      <c r="H367" s="153"/>
      <c r="I367" s="153"/>
      <c r="J367" s="153"/>
    </row>
    <row r="368" spans="1:11" x14ac:dyDescent="0.2">
      <c r="H368" s="153"/>
      <c r="I368" s="153"/>
      <c r="J368" s="153"/>
    </row>
    <row r="369" spans="8:10" x14ac:dyDescent="0.2">
      <c r="H369" s="153"/>
      <c r="I369" s="153"/>
      <c r="J369" s="153"/>
    </row>
    <row r="370" spans="8:10" x14ac:dyDescent="0.2">
      <c r="H370" s="153"/>
      <c r="I370" s="153"/>
      <c r="J370" s="153"/>
    </row>
    <row r="371" spans="8:10" x14ac:dyDescent="0.2">
      <c r="H371" s="153"/>
      <c r="I371" s="153"/>
      <c r="J371" s="153"/>
    </row>
    <row r="372" spans="8:10" x14ac:dyDescent="0.2">
      <c r="H372" s="153"/>
      <c r="I372" s="153"/>
      <c r="J372" s="153"/>
    </row>
    <row r="373" spans="8:10" x14ac:dyDescent="0.2">
      <c r="H373" s="153"/>
      <c r="I373" s="153"/>
      <c r="J373" s="153"/>
    </row>
    <row r="374" spans="8:10" x14ac:dyDescent="0.2">
      <c r="H374" s="153"/>
      <c r="I374" s="153"/>
      <c r="J374" s="153"/>
    </row>
    <row r="375" spans="8:10" x14ac:dyDescent="0.2">
      <c r="H375" s="153"/>
      <c r="I375" s="153"/>
      <c r="J375" s="153"/>
    </row>
    <row r="376" spans="8:10" x14ac:dyDescent="0.2">
      <c r="H376" s="153"/>
      <c r="I376" s="153"/>
      <c r="J376" s="153"/>
    </row>
    <row r="377" spans="8:10" x14ac:dyDescent="0.2">
      <c r="H377" s="153"/>
      <c r="I377" s="153"/>
      <c r="J377" s="153"/>
    </row>
    <row r="378" spans="8:10" x14ac:dyDescent="0.2">
      <c r="H378" s="153"/>
      <c r="I378" s="153"/>
      <c r="J378" s="153"/>
    </row>
    <row r="379" spans="8:10" x14ac:dyDescent="0.2">
      <c r="H379" s="153"/>
      <c r="I379" s="153"/>
      <c r="J379" s="153"/>
    </row>
    <row r="380" spans="8:10" x14ac:dyDescent="0.2">
      <c r="H380" s="153"/>
      <c r="I380" s="153"/>
      <c r="J380" s="153"/>
    </row>
    <row r="381" spans="8:10" x14ac:dyDescent="0.2">
      <c r="H381" s="153"/>
      <c r="I381" s="153"/>
      <c r="J381" s="153"/>
    </row>
    <row r="382" spans="8:10" x14ac:dyDescent="0.2">
      <c r="H382" s="153"/>
      <c r="I382" s="153"/>
      <c r="J382" s="153"/>
    </row>
    <row r="383" spans="8:10" x14ac:dyDescent="0.2">
      <c r="H383" s="153"/>
      <c r="I383" s="153"/>
      <c r="J383" s="153"/>
    </row>
    <row r="384" spans="8:10" x14ac:dyDescent="0.2">
      <c r="H384" s="153"/>
      <c r="I384" s="153"/>
      <c r="J384" s="153"/>
    </row>
    <row r="385" spans="8:10" x14ac:dyDescent="0.2">
      <c r="H385" s="153"/>
      <c r="I385" s="153"/>
      <c r="J385" s="153"/>
    </row>
    <row r="386" spans="8:10" x14ac:dyDescent="0.2">
      <c r="H386" s="153"/>
      <c r="I386" s="153"/>
      <c r="J386" s="153"/>
    </row>
    <row r="387" spans="8:10" x14ac:dyDescent="0.2">
      <c r="H387" s="153"/>
      <c r="I387" s="153"/>
      <c r="J387" s="153"/>
    </row>
    <row r="388" spans="8:10" x14ac:dyDescent="0.2">
      <c r="H388" s="153"/>
      <c r="I388" s="153"/>
      <c r="J388" s="153"/>
    </row>
    <row r="389" spans="8:10" x14ac:dyDescent="0.2">
      <c r="H389" s="153"/>
      <c r="I389" s="153"/>
      <c r="J389" s="153"/>
    </row>
    <row r="390" spans="8:10" x14ac:dyDescent="0.2">
      <c r="H390" s="153"/>
      <c r="I390" s="153"/>
      <c r="J390" s="153"/>
    </row>
    <row r="391" spans="8:10" x14ac:dyDescent="0.2">
      <c r="H391" s="153"/>
      <c r="I391" s="153"/>
      <c r="J391" s="153"/>
    </row>
    <row r="392" spans="8:10" x14ac:dyDescent="0.2">
      <c r="H392" s="153"/>
      <c r="I392" s="153"/>
      <c r="J392" s="153"/>
    </row>
    <row r="393" spans="8:10" x14ac:dyDescent="0.2">
      <c r="H393" s="153"/>
      <c r="I393" s="153"/>
      <c r="J393" s="153"/>
    </row>
    <row r="394" spans="8:10" x14ac:dyDescent="0.2">
      <c r="H394" s="153"/>
      <c r="I394" s="153"/>
      <c r="J394" s="153"/>
    </row>
    <row r="395" spans="8:10" x14ac:dyDescent="0.2">
      <c r="H395" s="153"/>
      <c r="I395" s="153"/>
      <c r="J395" s="153"/>
    </row>
    <row r="396" spans="8:10" x14ac:dyDescent="0.2">
      <c r="H396" s="153"/>
      <c r="I396" s="153"/>
      <c r="J396" s="153"/>
    </row>
    <row r="397" spans="8:10" x14ac:dyDescent="0.2">
      <c r="H397" s="153"/>
      <c r="I397" s="153"/>
      <c r="J397" s="153"/>
    </row>
    <row r="398" spans="8:10" x14ac:dyDescent="0.2">
      <c r="H398" s="153"/>
      <c r="I398" s="153"/>
      <c r="J398" s="153"/>
    </row>
    <row r="399" spans="8:10" x14ac:dyDescent="0.2">
      <c r="H399" s="153"/>
      <c r="I399" s="153"/>
      <c r="J399" s="153"/>
    </row>
    <row r="400" spans="8:10" x14ac:dyDescent="0.2">
      <c r="H400" s="153"/>
      <c r="I400" s="153"/>
      <c r="J400" s="153"/>
    </row>
    <row r="401" spans="8:10" x14ac:dyDescent="0.2">
      <c r="H401" s="153"/>
      <c r="I401" s="153"/>
      <c r="J401" s="153"/>
    </row>
    <row r="402" spans="8:10" x14ac:dyDescent="0.2">
      <c r="H402" s="153"/>
      <c r="I402" s="153"/>
      <c r="J402" s="153"/>
    </row>
    <row r="403" spans="8:10" x14ac:dyDescent="0.2">
      <c r="H403" s="153"/>
      <c r="I403" s="153"/>
      <c r="J403" s="153"/>
    </row>
    <row r="404" spans="8:10" x14ac:dyDescent="0.2">
      <c r="H404" s="153"/>
      <c r="I404" s="153"/>
      <c r="J404" s="153"/>
    </row>
    <row r="405" spans="8:10" x14ac:dyDescent="0.2">
      <c r="H405" s="153"/>
      <c r="I405" s="153"/>
      <c r="J405" s="153"/>
    </row>
    <row r="406" spans="8:10" x14ac:dyDescent="0.2">
      <c r="H406" s="153"/>
      <c r="I406" s="153"/>
      <c r="J406" s="153"/>
    </row>
    <row r="407" spans="8:10" x14ac:dyDescent="0.2">
      <c r="H407" s="153"/>
      <c r="I407" s="153"/>
      <c r="J407" s="153"/>
    </row>
    <row r="408" spans="8:10" x14ac:dyDescent="0.2">
      <c r="H408" s="153"/>
      <c r="I408" s="153"/>
      <c r="J408" s="153"/>
    </row>
    <row r="409" spans="8:10" x14ac:dyDescent="0.2">
      <c r="H409" s="153"/>
      <c r="I409" s="153"/>
      <c r="J409" s="153"/>
    </row>
    <row r="410" spans="8:10" x14ac:dyDescent="0.2">
      <c r="H410" s="153"/>
      <c r="I410" s="153"/>
      <c r="J410" s="153"/>
    </row>
    <row r="411" spans="8:10" x14ac:dyDescent="0.2">
      <c r="H411" s="153"/>
      <c r="I411" s="153"/>
      <c r="J411" s="153"/>
    </row>
    <row r="412" spans="8:10" x14ac:dyDescent="0.2">
      <c r="H412" s="153"/>
      <c r="I412" s="153"/>
      <c r="J412" s="153"/>
    </row>
    <row r="413" spans="8:10" x14ac:dyDescent="0.2">
      <c r="H413" s="153"/>
      <c r="I413" s="153"/>
      <c r="J413" s="153"/>
    </row>
    <row r="414" spans="8:10" x14ac:dyDescent="0.2">
      <c r="H414" s="153"/>
      <c r="I414" s="153"/>
      <c r="J414" s="153"/>
    </row>
    <row r="415" spans="8:10" x14ac:dyDescent="0.2">
      <c r="H415" s="153"/>
      <c r="I415" s="153"/>
      <c r="J415" s="153"/>
    </row>
    <row r="416" spans="8:10" x14ac:dyDescent="0.2">
      <c r="H416" s="153"/>
      <c r="I416" s="153"/>
      <c r="J416" s="153"/>
    </row>
    <row r="417" spans="8:10" x14ac:dyDescent="0.2">
      <c r="H417" s="153"/>
      <c r="I417" s="153"/>
      <c r="J417" s="153"/>
    </row>
    <row r="418" spans="8:10" x14ac:dyDescent="0.2">
      <c r="H418" s="153"/>
      <c r="I418" s="153"/>
      <c r="J418" s="153"/>
    </row>
    <row r="419" spans="8:10" x14ac:dyDescent="0.2">
      <c r="H419" s="153"/>
      <c r="I419" s="153"/>
      <c r="J419" s="153"/>
    </row>
    <row r="420" spans="8:10" x14ac:dyDescent="0.2">
      <c r="H420" s="153"/>
      <c r="I420" s="153"/>
      <c r="J420" s="153"/>
    </row>
    <row r="421" spans="8:10" x14ac:dyDescent="0.2">
      <c r="H421" s="153"/>
      <c r="I421" s="153"/>
      <c r="J421" s="153"/>
    </row>
    <row r="422" spans="8:10" x14ac:dyDescent="0.2">
      <c r="H422" s="153"/>
      <c r="I422" s="153"/>
      <c r="J422" s="153"/>
    </row>
    <row r="423" spans="8:10" x14ac:dyDescent="0.2">
      <c r="H423" s="153"/>
      <c r="I423" s="153"/>
      <c r="J423" s="153"/>
    </row>
    <row r="424" spans="8:10" x14ac:dyDescent="0.2">
      <c r="H424" s="153"/>
      <c r="I424" s="153"/>
      <c r="J424" s="153"/>
    </row>
    <row r="425" spans="8:10" x14ac:dyDescent="0.2">
      <c r="H425" s="153"/>
      <c r="I425" s="153"/>
      <c r="J425" s="153"/>
    </row>
    <row r="426" spans="8:10" x14ac:dyDescent="0.2">
      <c r="H426" s="153"/>
      <c r="I426" s="153"/>
      <c r="J426" s="153"/>
    </row>
    <row r="427" spans="8:10" x14ac:dyDescent="0.2">
      <c r="H427" s="153"/>
      <c r="I427" s="153"/>
      <c r="J427" s="153"/>
    </row>
    <row r="428" spans="8:10" x14ac:dyDescent="0.2">
      <c r="H428" s="153"/>
      <c r="I428" s="153"/>
      <c r="J428" s="153"/>
    </row>
    <row r="429" spans="8:10" x14ac:dyDescent="0.2">
      <c r="H429" s="153"/>
      <c r="I429" s="153"/>
      <c r="J429" s="153"/>
    </row>
    <row r="430" spans="8:10" x14ac:dyDescent="0.2">
      <c r="H430" s="153"/>
      <c r="I430" s="153"/>
      <c r="J430" s="153"/>
    </row>
    <row r="431" spans="8:10" x14ac:dyDescent="0.2">
      <c r="H431" s="153"/>
      <c r="I431" s="153"/>
      <c r="J431" s="153"/>
    </row>
    <row r="432" spans="8:10" x14ac:dyDescent="0.2">
      <c r="H432" s="153"/>
      <c r="I432" s="153"/>
      <c r="J432" s="153"/>
    </row>
    <row r="433" spans="8:10" x14ac:dyDescent="0.2">
      <c r="H433" s="153"/>
      <c r="I433" s="153"/>
      <c r="J433" s="153"/>
    </row>
    <row r="434" spans="8:10" x14ac:dyDescent="0.2">
      <c r="H434" s="153"/>
      <c r="I434" s="153"/>
      <c r="J434" s="153"/>
    </row>
    <row r="435" spans="8:10" x14ac:dyDescent="0.2">
      <c r="H435" s="153"/>
      <c r="I435" s="153"/>
      <c r="J435" s="153"/>
    </row>
    <row r="436" spans="8:10" x14ac:dyDescent="0.2">
      <c r="H436" s="153"/>
      <c r="I436" s="153"/>
      <c r="J436" s="153"/>
    </row>
    <row r="437" spans="8:10" x14ac:dyDescent="0.2">
      <c r="H437" s="153"/>
      <c r="I437" s="153"/>
      <c r="J437" s="153"/>
    </row>
    <row r="438" spans="8:10" x14ac:dyDescent="0.2">
      <c r="H438" s="153"/>
      <c r="I438" s="153"/>
      <c r="J438" s="153"/>
    </row>
    <row r="439" spans="8:10" x14ac:dyDescent="0.2">
      <c r="H439" s="153"/>
      <c r="I439" s="153"/>
      <c r="J439" s="153"/>
    </row>
    <row r="440" spans="8:10" x14ac:dyDescent="0.2">
      <c r="H440" s="153"/>
      <c r="I440" s="153"/>
      <c r="J440" s="153"/>
    </row>
    <row r="441" spans="8:10" x14ac:dyDescent="0.2">
      <c r="H441" s="153"/>
      <c r="I441" s="153"/>
      <c r="J441" s="153"/>
    </row>
    <row r="442" spans="8:10" x14ac:dyDescent="0.2">
      <c r="H442" s="153"/>
      <c r="I442" s="153"/>
      <c r="J442" s="153"/>
    </row>
    <row r="443" spans="8:10" x14ac:dyDescent="0.2">
      <c r="H443" s="153"/>
      <c r="I443" s="153"/>
      <c r="J443" s="153"/>
    </row>
    <row r="444" spans="8:10" x14ac:dyDescent="0.2">
      <c r="H444" s="153"/>
      <c r="I444" s="153"/>
      <c r="J444" s="153"/>
    </row>
    <row r="445" spans="8:10" x14ac:dyDescent="0.2">
      <c r="H445" s="153"/>
      <c r="I445" s="153"/>
      <c r="J445" s="153"/>
    </row>
    <row r="446" spans="8:10" x14ac:dyDescent="0.2">
      <c r="H446" s="153"/>
      <c r="I446" s="153"/>
      <c r="J446" s="153"/>
    </row>
    <row r="447" spans="8:10" x14ac:dyDescent="0.2">
      <c r="H447" s="153"/>
      <c r="I447" s="153"/>
      <c r="J447" s="153"/>
    </row>
    <row r="448" spans="8:10" x14ac:dyDescent="0.2">
      <c r="H448" s="153"/>
      <c r="I448" s="153"/>
      <c r="J448" s="153"/>
    </row>
    <row r="449" spans="8:10" x14ac:dyDescent="0.2">
      <c r="H449" s="153"/>
      <c r="I449" s="153"/>
      <c r="J449" s="153"/>
    </row>
    <row r="450" spans="8:10" x14ac:dyDescent="0.2">
      <c r="H450" s="153"/>
      <c r="I450" s="153"/>
      <c r="J450" s="153"/>
    </row>
    <row r="451" spans="8:10" x14ac:dyDescent="0.2">
      <c r="H451" s="153"/>
      <c r="I451" s="153"/>
      <c r="J451" s="153"/>
    </row>
    <row r="452" spans="8:10" x14ac:dyDescent="0.2">
      <c r="H452" s="153"/>
      <c r="I452" s="153"/>
      <c r="J452" s="153"/>
    </row>
    <row r="453" spans="8:10" x14ac:dyDescent="0.2">
      <c r="H453" s="153"/>
      <c r="I453" s="153"/>
      <c r="J453" s="153"/>
    </row>
    <row r="454" spans="8:10" x14ac:dyDescent="0.2">
      <c r="H454" s="153"/>
      <c r="I454" s="153"/>
      <c r="J454" s="153"/>
    </row>
    <row r="455" spans="8:10" x14ac:dyDescent="0.2">
      <c r="H455" s="153"/>
      <c r="I455" s="153"/>
      <c r="J455" s="153"/>
    </row>
    <row r="456" spans="8:10" x14ac:dyDescent="0.2">
      <c r="H456" s="153"/>
      <c r="I456" s="153"/>
      <c r="J456" s="153"/>
    </row>
    <row r="457" spans="8:10" x14ac:dyDescent="0.2">
      <c r="H457" s="153"/>
      <c r="I457" s="153"/>
      <c r="J457" s="153"/>
    </row>
    <row r="458" spans="8:10" x14ac:dyDescent="0.2">
      <c r="H458" s="153"/>
      <c r="I458" s="153"/>
      <c r="J458" s="153"/>
    </row>
    <row r="459" spans="8:10" x14ac:dyDescent="0.2">
      <c r="H459" s="153"/>
      <c r="I459" s="153"/>
      <c r="J459" s="153"/>
    </row>
    <row r="460" spans="8:10" x14ac:dyDescent="0.2">
      <c r="H460" s="153"/>
      <c r="I460" s="153"/>
      <c r="J460" s="153"/>
    </row>
    <row r="461" spans="8:10" x14ac:dyDescent="0.2">
      <c r="H461" s="153"/>
      <c r="I461" s="153"/>
      <c r="J461" s="153"/>
    </row>
    <row r="462" spans="8:10" x14ac:dyDescent="0.2">
      <c r="H462" s="153"/>
      <c r="I462" s="153"/>
      <c r="J462" s="153"/>
    </row>
    <row r="463" spans="8:10" x14ac:dyDescent="0.2">
      <c r="H463" s="153"/>
      <c r="I463" s="153"/>
      <c r="J463" s="153"/>
    </row>
    <row r="464" spans="8:10" x14ac:dyDescent="0.2">
      <c r="H464" s="153"/>
      <c r="I464" s="153"/>
      <c r="J464" s="153"/>
    </row>
    <row r="465" spans="8:10" x14ac:dyDescent="0.2">
      <c r="H465" s="153"/>
      <c r="I465" s="153"/>
      <c r="J465" s="153"/>
    </row>
    <row r="466" spans="8:10" x14ac:dyDescent="0.2">
      <c r="H466" s="153"/>
      <c r="I466" s="153"/>
      <c r="J466" s="153"/>
    </row>
    <row r="467" spans="8:10" x14ac:dyDescent="0.2">
      <c r="H467" s="153"/>
      <c r="I467" s="153"/>
      <c r="J467" s="153"/>
    </row>
    <row r="468" spans="8:10" x14ac:dyDescent="0.2">
      <c r="H468" s="153"/>
      <c r="I468" s="153"/>
      <c r="J468" s="153"/>
    </row>
    <row r="469" spans="8:10" x14ac:dyDescent="0.2">
      <c r="H469" s="153"/>
      <c r="I469" s="153"/>
      <c r="J469" s="153"/>
    </row>
    <row r="470" spans="8:10" x14ac:dyDescent="0.2">
      <c r="H470" s="153"/>
      <c r="I470" s="153"/>
      <c r="J470" s="153"/>
    </row>
    <row r="471" spans="8:10" x14ac:dyDescent="0.2">
      <c r="H471" s="153"/>
      <c r="I471" s="153"/>
      <c r="J471" s="153"/>
    </row>
    <row r="472" spans="8:10" x14ac:dyDescent="0.2">
      <c r="H472" s="153"/>
      <c r="I472" s="153"/>
      <c r="J472" s="153"/>
    </row>
    <row r="473" spans="8:10" x14ac:dyDescent="0.2">
      <c r="H473" s="153"/>
      <c r="I473" s="153"/>
      <c r="J473" s="153"/>
    </row>
    <row r="474" spans="8:10" x14ac:dyDescent="0.2">
      <c r="H474" s="153"/>
      <c r="I474" s="153"/>
      <c r="J474" s="153"/>
    </row>
    <row r="475" spans="8:10" x14ac:dyDescent="0.2">
      <c r="H475" s="153"/>
      <c r="I475" s="153"/>
      <c r="J475" s="153"/>
    </row>
    <row r="476" spans="8:10" x14ac:dyDescent="0.2">
      <c r="H476" s="153"/>
      <c r="I476" s="153"/>
      <c r="J476" s="153"/>
    </row>
    <row r="477" spans="8:10" x14ac:dyDescent="0.2">
      <c r="H477" s="153"/>
      <c r="I477" s="153"/>
      <c r="J477" s="153"/>
    </row>
    <row r="478" spans="8:10" x14ac:dyDescent="0.2">
      <c r="H478" s="153"/>
      <c r="I478" s="153"/>
      <c r="J478" s="153"/>
    </row>
    <row r="479" spans="8:10" x14ac:dyDescent="0.2">
      <c r="H479" s="153"/>
      <c r="I479" s="153"/>
      <c r="J479" s="153"/>
    </row>
    <row r="480" spans="8:10" x14ac:dyDescent="0.2">
      <c r="H480" s="153"/>
      <c r="I480" s="153"/>
      <c r="J480" s="153"/>
    </row>
    <row r="481" spans="8:10" x14ac:dyDescent="0.2">
      <c r="H481" s="153"/>
      <c r="I481" s="153"/>
      <c r="J481" s="153"/>
    </row>
    <row r="482" spans="8:10" x14ac:dyDescent="0.2">
      <c r="H482" s="153"/>
      <c r="I482" s="153"/>
      <c r="J482" s="153"/>
    </row>
    <row r="483" spans="8:10" x14ac:dyDescent="0.2">
      <c r="H483" s="153"/>
      <c r="I483" s="153"/>
      <c r="J483" s="153"/>
    </row>
    <row r="484" spans="8:10" x14ac:dyDescent="0.2">
      <c r="H484" s="153"/>
      <c r="I484" s="153"/>
      <c r="J484" s="153"/>
    </row>
    <row r="485" spans="8:10" x14ac:dyDescent="0.2">
      <c r="H485" s="153"/>
      <c r="I485" s="153"/>
      <c r="J485" s="153"/>
    </row>
    <row r="486" spans="8:10" x14ac:dyDescent="0.2">
      <c r="H486" s="153"/>
      <c r="I486" s="153"/>
      <c r="J486" s="153"/>
    </row>
    <row r="487" spans="8:10" x14ac:dyDescent="0.2">
      <c r="H487" s="153"/>
      <c r="I487" s="153"/>
      <c r="J487" s="153"/>
    </row>
    <row r="488" spans="8:10" x14ac:dyDescent="0.2">
      <c r="H488" s="153"/>
      <c r="I488" s="153"/>
      <c r="J488" s="153"/>
    </row>
    <row r="489" spans="8:10" x14ac:dyDescent="0.2">
      <c r="H489" s="153"/>
      <c r="I489" s="153"/>
      <c r="J489" s="153"/>
    </row>
    <row r="490" spans="8:10" x14ac:dyDescent="0.2">
      <c r="H490" s="153"/>
      <c r="I490" s="153"/>
      <c r="J490" s="153"/>
    </row>
    <row r="491" spans="8:10" x14ac:dyDescent="0.2">
      <c r="H491" s="153"/>
      <c r="I491" s="153"/>
      <c r="J491" s="153"/>
    </row>
    <row r="492" spans="8:10" x14ac:dyDescent="0.2">
      <c r="H492" s="153"/>
      <c r="I492" s="153"/>
      <c r="J492" s="153"/>
    </row>
    <row r="493" spans="8:10" x14ac:dyDescent="0.2">
      <c r="H493" s="153"/>
      <c r="I493" s="153"/>
      <c r="J493" s="153"/>
    </row>
    <row r="494" spans="8:10" x14ac:dyDescent="0.2">
      <c r="H494" s="153"/>
      <c r="I494" s="153"/>
      <c r="J494" s="153"/>
    </row>
    <row r="495" spans="8:10" x14ac:dyDescent="0.2">
      <c r="H495" s="153"/>
      <c r="I495" s="153"/>
      <c r="J495" s="153"/>
    </row>
    <row r="496" spans="8:10" x14ac:dyDescent="0.2">
      <c r="H496" s="153"/>
      <c r="I496" s="153"/>
      <c r="J496" s="153"/>
    </row>
    <row r="497" spans="8:10" x14ac:dyDescent="0.2">
      <c r="H497" s="153"/>
      <c r="I497" s="153"/>
      <c r="J497" s="153"/>
    </row>
    <row r="498" spans="8:10" x14ac:dyDescent="0.2">
      <c r="H498" s="153"/>
      <c r="I498" s="153"/>
      <c r="J498" s="153"/>
    </row>
    <row r="499" spans="8:10" x14ac:dyDescent="0.2">
      <c r="H499" s="153"/>
      <c r="I499" s="153"/>
      <c r="J499" s="153"/>
    </row>
    <row r="500" spans="8:10" x14ac:dyDescent="0.2">
      <c r="H500" s="153"/>
      <c r="I500" s="153"/>
      <c r="J500" s="153"/>
    </row>
    <row r="501" spans="8:10" x14ac:dyDescent="0.2">
      <c r="H501" s="153"/>
      <c r="I501" s="153"/>
      <c r="J501" s="153"/>
    </row>
    <row r="502" spans="8:10" x14ac:dyDescent="0.2">
      <c r="H502" s="153"/>
      <c r="I502" s="153"/>
      <c r="J502" s="153"/>
    </row>
    <row r="503" spans="8:10" x14ac:dyDescent="0.2">
      <c r="H503" s="153"/>
      <c r="I503" s="153"/>
      <c r="J503" s="153"/>
    </row>
    <row r="504" spans="8:10" x14ac:dyDescent="0.2">
      <c r="H504" s="153"/>
      <c r="I504" s="153"/>
      <c r="J504" s="153"/>
    </row>
    <row r="505" spans="8:10" x14ac:dyDescent="0.2">
      <c r="H505" s="153"/>
      <c r="I505" s="153"/>
      <c r="J505" s="153"/>
    </row>
    <row r="506" spans="8:10" x14ac:dyDescent="0.2">
      <c r="H506" s="153"/>
      <c r="I506" s="153"/>
      <c r="J506" s="153"/>
    </row>
    <row r="507" spans="8:10" x14ac:dyDescent="0.2">
      <c r="H507" s="153"/>
      <c r="I507" s="153"/>
      <c r="J507" s="153"/>
    </row>
    <row r="508" spans="8:10" x14ac:dyDescent="0.2">
      <c r="H508" s="153"/>
      <c r="I508" s="153"/>
      <c r="J508" s="153"/>
    </row>
    <row r="509" spans="8:10" x14ac:dyDescent="0.2">
      <c r="H509" s="153"/>
      <c r="I509" s="153"/>
      <c r="J509" s="153"/>
    </row>
    <row r="510" spans="8:10" x14ac:dyDescent="0.2">
      <c r="H510" s="153"/>
      <c r="I510" s="153"/>
      <c r="J510" s="153"/>
    </row>
    <row r="511" spans="8:10" x14ac:dyDescent="0.2">
      <c r="H511" s="153"/>
      <c r="I511" s="153"/>
      <c r="J511" s="153"/>
    </row>
    <row r="512" spans="8:10" x14ac:dyDescent="0.2">
      <c r="H512" s="153"/>
      <c r="I512" s="153"/>
      <c r="J512" s="153"/>
    </row>
    <row r="513" spans="8:10" x14ac:dyDescent="0.2">
      <c r="H513" s="153"/>
      <c r="I513" s="153"/>
      <c r="J513" s="153"/>
    </row>
    <row r="514" spans="8:10" x14ac:dyDescent="0.2">
      <c r="H514" s="153"/>
      <c r="I514" s="153"/>
      <c r="J514" s="153"/>
    </row>
    <row r="515" spans="8:10" x14ac:dyDescent="0.2">
      <c r="H515" s="153"/>
      <c r="I515" s="153"/>
      <c r="J515" s="153"/>
    </row>
    <row r="516" spans="8:10" x14ac:dyDescent="0.2">
      <c r="H516" s="153"/>
      <c r="I516" s="153"/>
      <c r="J516" s="153"/>
    </row>
    <row r="517" spans="8:10" x14ac:dyDescent="0.2">
      <c r="H517" s="153"/>
      <c r="I517" s="153"/>
      <c r="J517" s="153"/>
    </row>
    <row r="518" spans="8:10" x14ac:dyDescent="0.2">
      <c r="H518" s="153"/>
      <c r="I518" s="153"/>
      <c r="J518" s="153"/>
    </row>
    <row r="519" spans="8:10" x14ac:dyDescent="0.2">
      <c r="H519" s="153"/>
      <c r="I519" s="153"/>
      <c r="J519" s="153"/>
    </row>
    <row r="520" spans="8:10" x14ac:dyDescent="0.2">
      <c r="H520" s="153"/>
      <c r="I520" s="153"/>
      <c r="J520" s="153"/>
    </row>
    <row r="521" spans="8:10" x14ac:dyDescent="0.2">
      <c r="H521" s="153"/>
      <c r="I521" s="153"/>
      <c r="J521" s="153"/>
    </row>
    <row r="522" spans="8:10" x14ac:dyDescent="0.2">
      <c r="H522" s="153"/>
      <c r="I522" s="153"/>
      <c r="J522" s="153"/>
    </row>
    <row r="523" spans="8:10" x14ac:dyDescent="0.2">
      <c r="H523" s="153"/>
      <c r="I523" s="153"/>
      <c r="J523" s="153"/>
    </row>
    <row r="524" spans="8:10" x14ac:dyDescent="0.2">
      <c r="H524" s="153"/>
      <c r="I524" s="153"/>
      <c r="J524" s="153"/>
    </row>
    <row r="525" spans="8:10" x14ac:dyDescent="0.2">
      <c r="H525" s="153"/>
      <c r="I525" s="153"/>
      <c r="J525" s="153"/>
    </row>
    <row r="526" spans="8:10" x14ac:dyDescent="0.2">
      <c r="H526" s="153"/>
      <c r="I526" s="153"/>
      <c r="J526" s="153"/>
    </row>
    <row r="527" spans="8:10" x14ac:dyDescent="0.2">
      <c r="H527" s="153"/>
      <c r="I527" s="153"/>
      <c r="J527" s="153"/>
    </row>
    <row r="528" spans="8:10" x14ac:dyDescent="0.2">
      <c r="H528" s="153"/>
      <c r="I528" s="153"/>
      <c r="J528" s="153"/>
    </row>
    <row r="529" spans="8:10" x14ac:dyDescent="0.2">
      <c r="H529" s="153"/>
      <c r="I529" s="153"/>
      <c r="J529" s="153"/>
    </row>
    <row r="530" spans="8:10" x14ac:dyDescent="0.2">
      <c r="H530" s="153"/>
      <c r="I530" s="153"/>
      <c r="J530" s="153"/>
    </row>
    <row r="531" spans="8:10" x14ac:dyDescent="0.2">
      <c r="H531" s="153"/>
      <c r="I531" s="153"/>
      <c r="J531" s="153"/>
    </row>
    <row r="532" spans="8:10" x14ac:dyDescent="0.2">
      <c r="H532" s="153"/>
      <c r="I532" s="153"/>
      <c r="J532" s="153"/>
    </row>
    <row r="533" spans="8:10" x14ac:dyDescent="0.2">
      <c r="H533" s="153"/>
      <c r="I533" s="153"/>
      <c r="J533" s="153"/>
    </row>
    <row r="534" spans="8:10" x14ac:dyDescent="0.2">
      <c r="H534" s="153"/>
      <c r="I534" s="153"/>
      <c r="J534" s="153"/>
    </row>
    <row r="535" spans="8:10" x14ac:dyDescent="0.2">
      <c r="H535" s="153"/>
      <c r="I535" s="153"/>
      <c r="J535" s="153"/>
    </row>
    <row r="536" spans="8:10" x14ac:dyDescent="0.2">
      <c r="H536" s="153"/>
      <c r="I536" s="153"/>
      <c r="J536" s="153"/>
    </row>
    <row r="537" spans="8:10" x14ac:dyDescent="0.2">
      <c r="H537" s="153"/>
      <c r="I537" s="153"/>
      <c r="J537" s="153"/>
    </row>
    <row r="538" spans="8:10" x14ac:dyDescent="0.2">
      <c r="H538" s="153"/>
      <c r="I538" s="153"/>
      <c r="J538" s="153"/>
    </row>
    <row r="539" spans="8:10" x14ac:dyDescent="0.2">
      <c r="H539" s="153"/>
      <c r="I539" s="153"/>
      <c r="J539" s="153"/>
    </row>
    <row r="540" spans="8:10" x14ac:dyDescent="0.2">
      <c r="H540" s="153"/>
      <c r="I540" s="153"/>
      <c r="J540" s="153"/>
    </row>
    <row r="541" spans="8:10" x14ac:dyDescent="0.2">
      <c r="H541" s="153"/>
      <c r="I541" s="153"/>
      <c r="J541" s="153"/>
    </row>
    <row r="542" spans="8:10" x14ac:dyDescent="0.2">
      <c r="H542" s="153"/>
      <c r="I542" s="153"/>
      <c r="J542" s="153"/>
    </row>
    <row r="543" spans="8:10" x14ac:dyDescent="0.2">
      <c r="H543" s="153"/>
      <c r="I543" s="153"/>
      <c r="J543" s="153"/>
    </row>
    <row r="544" spans="8:10" x14ac:dyDescent="0.2">
      <c r="H544" s="153"/>
      <c r="I544" s="153"/>
      <c r="J544" s="153"/>
    </row>
    <row r="545" spans="8:10" x14ac:dyDescent="0.2">
      <c r="H545" s="153"/>
      <c r="I545" s="153"/>
      <c r="J545" s="153"/>
    </row>
    <row r="546" spans="8:10" x14ac:dyDescent="0.2">
      <c r="H546" s="153"/>
      <c r="I546" s="153"/>
      <c r="J546" s="153"/>
    </row>
    <row r="547" spans="8:10" x14ac:dyDescent="0.2">
      <c r="H547" s="153"/>
      <c r="I547" s="153"/>
      <c r="J547" s="153"/>
    </row>
    <row r="548" spans="8:10" x14ac:dyDescent="0.2">
      <c r="H548" s="153"/>
      <c r="I548" s="153"/>
      <c r="J548" s="153"/>
    </row>
    <row r="549" spans="8:10" x14ac:dyDescent="0.2">
      <c r="H549" s="153"/>
      <c r="I549" s="153"/>
      <c r="J549" s="153"/>
    </row>
    <row r="550" spans="8:10" x14ac:dyDescent="0.2">
      <c r="H550" s="153"/>
      <c r="I550" s="153"/>
      <c r="J550" s="153"/>
    </row>
    <row r="551" spans="8:10" x14ac:dyDescent="0.2">
      <c r="H551" s="153"/>
      <c r="I551" s="153"/>
      <c r="J551" s="153"/>
    </row>
    <row r="552" spans="8:10" x14ac:dyDescent="0.2">
      <c r="H552" s="153"/>
      <c r="I552" s="153"/>
      <c r="J552" s="153"/>
    </row>
    <row r="553" spans="8:10" x14ac:dyDescent="0.2">
      <c r="H553" s="153"/>
      <c r="I553" s="153"/>
      <c r="J553" s="153"/>
    </row>
    <row r="554" spans="8:10" x14ac:dyDescent="0.2">
      <c r="H554" s="153"/>
      <c r="I554" s="153"/>
      <c r="J554" s="153"/>
    </row>
    <row r="555" spans="8:10" x14ac:dyDescent="0.2">
      <c r="H555" s="153"/>
      <c r="I555" s="153"/>
      <c r="J555" s="153"/>
    </row>
    <row r="556" spans="8:10" x14ac:dyDescent="0.2">
      <c r="H556" s="153"/>
      <c r="I556" s="153"/>
      <c r="J556" s="153"/>
    </row>
    <row r="557" spans="8:10" x14ac:dyDescent="0.2">
      <c r="H557" s="153"/>
      <c r="I557" s="153"/>
      <c r="J557" s="153"/>
    </row>
    <row r="558" spans="8:10" x14ac:dyDescent="0.2">
      <c r="H558" s="153"/>
      <c r="I558" s="153"/>
      <c r="J558" s="153"/>
    </row>
    <row r="559" spans="8:10" x14ac:dyDescent="0.2">
      <c r="H559" s="153"/>
      <c r="I559" s="153"/>
      <c r="J559" s="153"/>
    </row>
    <row r="560" spans="8:10" x14ac:dyDescent="0.2">
      <c r="H560" s="153"/>
      <c r="I560" s="153"/>
      <c r="J560" s="153"/>
    </row>
    <row r="561" spans="8:10" x14ac:dyDescent="0.2">
      <c r="H561" s="153"/>
      <c r="I561" s="153"/>
      <c r="J561" s="153"/>
    </row>
    <row r="562" spans="8:10" x14ac:dyDescent="0.2">
      <c r="H562" s="153"/>
      <c r="I562" s="153"/>
      <c r="J562" s="153"/>
    </row>
    <row r="563" spans="8:10" x14ac:dyDescent="0.2">
      <c r="H563" s="153"/>
      <c r="I563" s="153"/>
      <c r="J563" s="153"/>
    </row>
    <row r="564" spans="8:10" x14ac:dyDescent="0.2">
      <c r="H564" s="153"/>
      <c r="I564" s="153"/>
      <c r="J564" s="153"/>
    </row>
    <row r="565" spans="8:10" x14ac:dyDescent="0.2">
      <c r="H565" s="153"/>
      <c r="I565" s="153"/>
      <c r="J565" s="153"/>
    </row>
    <row r="566" spans="8:10" x14ac:dyDescent="0.2">
      <c r="H566" s="153"/>
      <c r="I566" s="153"/>
      <c r="J566" s="153"/>
    </row>
    <row r="567" spans="8:10" x14ac:dyDescent="0.2">
      <c r="H567" s="153"/>
      <c r="I567" s="153"/>
      <c r="J567" s="153"/>
    </row>
    <row r="568" spans="8:10" x14ac:dyDescent="0.2">
      <c r="H568" s="153"/>
      <c r="I568" s="153"/>
      <c r="J568" s="153"/>
    </row>
    <row r="569" spans="8:10" x14ac:dyDescent="0.2">
      <c r="H569" s="153"/>
      <c r="I569" s="153"/>
      <c r="J569" s="153"/>
    </row>
    <row r="570" spans="8:10" x14ac:dyDescent="0.2">
      <c r="H570" s="153"/>
      <c r="I570" s="153"/>
      <c r="J570" s="153"/>
    </row>
    <row r="571" spans="8:10" x14ac:dyDescent="0.2">
      <c r="H571" s="153"/>
      <c r="I571" s="153"/>
      <c r="J571" s="153"/>
    </row>
    <row r="572" spans="8:10" x14ac:dyDescent="0.2">
      <c r="H572" s="153"/>
      <c r="I572" s="153"/>
      <c r="J572" s="153"/>
    </row>
    <row r="573" spans="8:10" x14ac:dyDescent="0.2">
      <c r="H573" s="153"/>
      <c r="I573" s="153"/>
      <c r="J573" s="153"/>
    </row>
    <row r="574" spans="8:10" x14ac:dyDescent="0.2">
      <c r="H574" s="153"/>
      <c r="I574" s="153"/>
      <c r="J574" s="153"/>
    </row>
    <row r="575" spans="8:10" x14ac:dyDescent="0.2">
      <c r="H575" s="153"/>
      <c r="I575" s="153"/>
      <c r="J575" s="153"/>
    </row>
    <row r="576" spans="8:10" x14ac:dyDescent="0.2">
      <c r="H576" s="153"/>
      <c r="I576" s="153"/>
      <c r="J576" s="153"/>
    </row>
    <row r="577" spans="8:10" x14ac:dyDescent="0.2">
      <c r="H577" s="153"/>
      <c r="I577" s="153"/>
      <c r="J577" s="153"/>
    </row>
    <row r="578" spans="8:10" x14ac:dyDescent="0.2">
      <c r="H578" s="153"/>
      <c r="I578" s="153"/>
      <c r="J578" s="153"/>
    </row>
    <row r="579" spans="8:10" x14ac:dyDescent="0.2">
      <c r="H579" s="153"/>
      <c r="I579" s="153"/>
      <c r="J579" s="153"/>
    </row>
    <row r="580" spans="8:10" x14ac:dyDescent="0.2">
      <c r="H580" s="153"/>
      <c r="I580" s="153"/>
      <c r="J580" s="153"/>
    </row>
    <row r="581" spans="8:10" x14ac:dyDescent="0.2">
      <c r="H581" s="153"/>
      <c r="I581" s="153"/>
      <c r="J581" s="153"/>
    </row>
    <row r="582" spans="8:10" x14ac:dyDescent="0.2">
      <c r="H582" s="153"/>
      <c r="I582" s="153"/>
      <c r="J582" s="153"/>
    </row>
    <row r="583" spans="8:10" x14ac:dyDescent="0.2">
      <c r="H583" s="153"/>
      <c r="I583" s="153"/>
      <c r="J583" s="153"/>
    </row>
    <row r="584" spans="8:10" x14ac:dyDescent="0.2">
      <c r="H584" s="153"/>
      <c r="I584" s="153"/>
      <c r="J584" s="153"/>
    </row>
    <row r="585" spans="8:10" x14ac:dyDescent="0.2">
      <c r="H585" s="153"/>
      <c r="I585" s="153"/>
      <c r="J585" s="153"/>
    </row>
    <row r="586" spans="8:10" x14ac:dyDescent="0.2">
      <c r="H586" s="153"/>
      <c r="I586" s="153"/>
      <c r="J586" s="153"/>
    </row>
    <row r="587" spans="8:10" x14ac:dyDescent="0.2">
      <c r="H587" s="153"/>
      <c r="I587" s="153"/>
      <c r="J587" s="153"/>
    </row>
    <row r="588" spans="8:10" x14ac:dyDescent="0.2">
      <c r="H588" s="153"/>
      <c r="I588" s="153"/>
      <c r="J588" s="153"/>
    </row>
    <row r="589" spans="8:10" x14ac:dyDescent="0.2">
      <c r="H589" s="153"/>
      <c r="I589" s="153"/>
      <c r="J589" s="153"/>
    </row>
    <row r="590" spans="8:10" x14ac:dyDescent="0.2">
      <c r="H590" s="153"/>
      <c r="I590" s="153"/>
      <c r="J590" s="153"/>
    </row>
    <row r="591" spans="8:10" x14ac:dyDescent="0.2">
      <c r="H591" s="153"/>
      <c r="I591" s="153"/>
      <c r="J591" s="153"/>
    </row>
    <row r="592" spans="8:10" x14ac:dyDescent="0.2">
      <c r="H592" s="153"/>
      <c r="I592" s="153"/>
      <c r="J592" s="153"/>
    </row>
    <row r="593" spans="8:10" x14ac:dyDescent="0.2">
      <c r="H593" s="153"/>
      <c r="I593" s="153"/>
      <c r="J593" s="153"/>
    </row>
    <row r="594" spans="8:10" x14ac:dyDescent="0.2">
      <c r="H594" s="153"/>
      <c r="I594" s="153"/>
      <c r="J594" s="153"/>
    </row>
    <row r="595" spans="8:10" x14ac:dyDescent="0.2">
      <c r="H595" s="153"/>
      <c r="I595" s="153"/>
      <c r="J595" s="153"/>
    </row>
    <row r="596" spans="8:10" x14ac:dyDescent="0.2">
      <c r="H596" s="153"/>
      <c r="I596" s="153"/>
      <c r="J596" s="153"/>
    </row>
    <row r="597" spans="8:10" x14ac:dyDescent="0.2">
      <c r="H597" s="153"/>
      <c r="I597" s="153"/>
      <c r="J597" s="153"/>
    </row>
    <row r="598" spans="8:10" x14ac:dyDescent="0.2">
      <c r="H598" s="153"/>
      <c r="I598" s="153"/>
      <c r="J598" s="153"/>
    </row>
    <row r="599" spans="8:10" x14ac:dyDescent="0.2">
      <c r="H599" s="153"/>
      <c r="I599" s="153"/>
      <c r="J599" s="153"/>
    </row>
    <row r="600" spans="8:10" x14ac:dyDescent="0.2">
      <c r="H600" s="153"/>
      <c r="I600" s="153"/>
      <c r="J600" s="153"/>
    </row>
    <row r="601" spans="8:10" x14ac:dyDescent="0.2">
      <c r="H601" s="153"/>
      <c r="I601" s="153"/>
      <c r="J601" s="153"/>
    </row>
    <row r="602" spans="8:10" x14ac:dyDescent="0.2">
      <c r="H602" s="153"/>
      <c r="I602" s="153"/>
      <c r="J602" s="153"/>
    </row>
    <row r="603" spans="8:10" x14ac:dyDescent="0.2">
      <c r="H603" s="153"/>
      <c r="I603" s="153"/>
      <c r="J603" s="153"/>
    </row>
    <row r="604" spans="8:10" x14ac:dyDescent="0.2">
      <c r="H604" s="153"/>
      <c r="I604" s="153"/>
      <c r="J604" s="153"/>
    </row>
    <row r="605" spans="8:10" x14ac:dyDescent="0.2">
      <c r="H605" s="153"/>
      <c r="I605" s="153"/>
      <c r="J605" s="153"/>
    </row>
    <row r="606" spans="8:10" x14ac:dyDescent="0.2">
      <c r="H606" s="153"/>
      <c r="I606" s="153"/>
      <c r="J606" s="153"/>
    </row>
    <row r="607" spans="8:10" x14ac:dyDescent="0.2">
      <c r="H607" s="153"/>
      <c r="I607" s="153"/>
      <c r="J607" s="153"/>
    </row>
    <row r="608" spans="8:10" x14ac:dyDescent="0.2">
      <c r="H608" s="153"/>
      <c r="I608" s="153"/>
      <c r="J608" s="153"/>
    </row>
    <row r="609" spans="8:10" x14ac:dyDescent="0.2">
      <c r="H609" s="153"/>
      <c r="I609" s="153"/>
      <c r="J609" s="153"/>
    </row>
    <row r="610" spans="8:10" x14ac:dyDescent="0.2">
      <c r="H610" s="153"/>
      <c r="I610" s="153"/>
      <c r="J610" s="153"/>
    </row>
    <row r="611" spans="8:10" x14ac:dyDescent="0.2">
      <c r="H611" s="153"/>
      <c r="I611" s="153"/>
      <c r="J611" s="153"/>
    </row>
    <row r="612" spans="8:10" x14ac:dyDescent="0.2">
      <c r="H612" s="153"/>
      <c r="I612" s="153"/>
      <c r="J612" s="153"/>
    </row>
    <row r="613" spans="8:10" x14ac:dyDescent="0.2">
      <c r="H613" s="153"/>
      <c r="I613" s="153"/>
      <c r="J613" s="153"/>
    </row>
    <row r="614" spans="8:10" x14ac:dyDescent="0.2">
      <c r="H614" s="153"/>
      <c r="I614" s="153"/>
      <c r="J614" s="153"/>
    </row>
    <row r="615" spans="8:10" x14ac:dyDescent="0.2">
      <c r="H615" s="153"/>
      <c r="I615" s="153"/>
      <c r="J615" s="153"/>
    </row>
    <row r="616" spans="8:10" x14ac:dyDescent="0.2">
      <c r="H616" s="153"/>
      <c r="I616" s="153"/>
      <c r="J616" s="153"/>
    </row>
    <row r="617" spans="8:10" x14ac:dyDescent="0.2">
      <c r="H617" s="153"/>
      <c r="I617" s="153"/>
      <c r="J617" s="153"/>
    </row>
    <row r="618" spans="8:10" x14ac:dyDescent="0.2">
      <c r="H618" s="153"/>
      <c r="I618" s="153"/>
      <c r="J618" s="153"/>
    </row>
    <row r="619" spans="8:10" x14ac:dyDescent="0.2">
      <c r="H619" s="153"/>
      <c r="I619" s="153"/>
      <c r="J619" s="153"/>
    </row>
    <row r="620" spans="8:10" x14ac:dyDescent="0.2">
      <c r="H620" s="153"/>
      <c r="I620" s="153"/>
      <c r="J620" s="153"/>
    </row>
    <row r="621" spans="8:10" x14ac:dyDescent="0.2">
      <c r="H621" s="153"/>
      <c r="I621" s="153"/>
      <c r="J621" s="153"/>
    </row>
    <row r="622" spans="8:10" x14ac:dyDescent="0.2">
      <c r="H622" s="153"/>
      <c r="I622" s="153"/>
      <c r="J622" s="153"/>
    </row>
    <row r="623" spans="8:10" x14ac:dyDescent="0.2">
      <c r="H623" s="153"/>
      <c r="I623" s="153"/>
      <c r="J623" s="153"/>
    </row>
    <row r="624" spans="8:10" x14ac:dyDescent="0.2">
      <c r="H624" s="153"/>
      <c r="I624" s="153"/>
      <c r="J624" s="153"/>
    </row>
    <row r="625" spans="8:10" x14ac:dyDescent="0.2">
      <c r="H625" s="153"/>
      <c r="I625" s="153"/>
      <c r="J625" s="153"/>
    </row>
    <row r="626" spans="8:10" x14ac:dyDescent="0.2">
      <c r="H626" s="153"/>
      <c r="I626" s="153"/>
      <c r="J626" s="153"/>
    </row>
    <row r="627" spans="8:10" x14ac:dyDescent="0.2">
      <c r="H627" s="153"/>
      <c r="I627" s="153"/>
      <c r="J627" s="153"/>
    </row>
    <row r="628" spans="8:10" x14ac:dyDescent="0.2">
      <c r="H628" s="153"/>
      <c r="I628" s="153"/>
      <c r="J628" s="153"/>
    </row>
    <row r="629" spans="8:10" x14ac:dyDescent="0.2">
      <c r="H629" s="153"/>
      <c r="I629" s="153"/>
      <c r="J629" s="153"/>
    </row>
    <row r="630" spans="8:10" x14ac:dyDescent="0.2">
      <c r="H630" s="153"/>
      <c r="I630" s="153"/>
      <c r="J630" s="153"/>
    </row>
    <row r="631" spans="8:10" x14ac:dyDescent="0.2">
      <c r="H631" s="153"/>
      <c r="I631" s="153"/>
      <c r="J631" s="153"/>
    </row>
    <row r="632" spans="8:10" x14ac:dyDescent="0.2">
      <c r="H632" s="153"/>
      <c r="I632" s="153"/>
      <c r="J632" s="153"/>
    </row>
    <row r="633" spans="8:10" x14ac:dyDescent="0.2">
      <c r="H633" s="153"/>
      <c r="I633" s="153"/>
      <c r="J633" s="153"/>
    </row>
    <row r="634" spans="8:10" x14ac:dyDescent="0.2">
      <c r="H634" s="153"/>
      <c r="I634" s="153"/>
      <c r="J634" s="153"/>
    </row>
    <row r="635" spans="8:10" x14ac:dyDescent="0.2">
      <c r="H635" s="153"/>
      <c r="I635" s="153"/>
      <c r="J635" s="153"/>
    </row>
  </sheetData>
  <mergeCells count="15">
    <mergeCell ref="K5:K353"/>
    <mergeCell ref="I15:I23"/>
    <mergeCell ref="A5:A353"/>
    <mergeCell ref="B5:B353"/>
    <mergeCell ref="C5:C353"/>
    <mergeCell ref="D5:D353"/>
    <mergeCell ref="E5:E353"/>
    <mergeCell ref="J15:J23"/>
    <mergeCell ref="J26:J28"/>
    <mergeCell ref="J40:J41"/>
    <mergeCell ref="J43:J44"/>
    <mergeCell ref="F5:F353"/>
    <mergeCell ref="G5:G353"/>
    <mergeCell ref="I5:I10"/>
    <mergeCell ref="J5:J10"/>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2:G7"/>
  <sheetViews>
    <sheetView workbookViewId="0">
      <selection activeCell="C5" sqref="C5"/>
    </sheetView>
  </sheetViews>
  <sheetFormatPr defaultColWidth="9.140625" defaultRowHeight="14.25" x14ac:dyDescent="0.2"/>
  <cols>
    <col min="1" max="1" width="9.140625" style="72"/>
    <col min="2" max="2" width="60.85546875" style="72" bestFit="1" customWidth="1"/>
    <col min="3" max="3" width="15.42578125" style="72" customWidth="1"/>
    <col min="4" max="4" width="18.85546875" style="72" customWidth="1"/>
    <col min="5" max="7" width="16.28515625" style="72" customWidth="1"/>
    <col min="8" max="16384" width="9.140625" style="72"/>
  </cols>
  <sheetData>
    <row r="2" spans="1:7" ht="15.75" x14ac:dyDescent="0.25">
      <c r="B2" s="338" t="s">
        <v>1785</v>
      </c>
      <c r="C2" s="152"/>
      <c r="D2" s="152"/>
      <c r="E2" s="152"/>
      <c r="F2" s="152"/>
      <c r="G2" s="152"/>
    </row>
    <row r="3" spans="1:7" ht="85.5" x14ac:dyDescent="0.2">
      <c r="A3" s="151" t="s">
        <v>121</v>
      </c>
      <c r="B3" s="151" t="s">
        <v>203</v>
      </c>
      <c r="C3" s="151" t="s">
        <v>115</v>
      </c>
      <c r="D3" s="151" t="s">
        <v>204</v>
      </c>
      <c r="E3" s="151" t="s">
        <v>118</v>
      </c>
      <c r="F3" s="151" t="s">
        <v>119</v>
      </c>
      <c r="G3" s="151" t="s">
        <v>132</v>
      </c>
    </row>
    <row r="4" spans="1:7" x14ac:dyDescent="0.2">
      <c r="A4" s="166">
        <v>1</v>
      </c>
      <c r="B4" s="44" t="s">
        <v>5</v>
      </c>
      <c r="C4" s="166" t="s">
        <v>1302</v>
      </c>
      <c r="D4" s="166">
        <v>8</v>
      </c>
      <c r="E4" s="166" t="s">
        <v>1301</v>
      </c>
      <c r="F4" s="166">
        <v>2017</v>
      </c>
      <c r="G4" s="166" t="s">
        <v>579</v>
      </c>
    </row>
    <row r="5" spans="1:7" x14ac:dyDescent="0.2">
      <c r="A5" s="166">
        <v>2</v>
      </c>
      <c r="B5" s="44" t="s">
        <v>5</v>
      </c>
      <c r="C5" s="166" t="s">
        <v>689</v>
      </c>
      <c r="D5" s="166">
        <v>5</v>
      </c>
      <c r="E5" s="166" t="s">
        <v>1303</v>
      </c>
      <c r="F5" s="166">
        <v>2017</v>
      </c>
      <c r="G5" s="166" t="s">
        <v>579</v>
      </c>
    </row>
    <row r="6" spans="1:7" x14ac:dyDescent="0.2">
      <c r="A6" s="166">
        <v>3</v>
      </c>
      <c r="B6" s="44" t="s">
        <v>5</v>
      </c>
      <c r="C6" s="166" t="s">
        <v>1712</v>
      </c>
      <c r="D6" s="166">
        <v>5</v>
      </c>
      <c r="E6" s="166" t="s">
        <v>1557</v>
      </c>
      <c r="F6" s="166">
        <v>2021</v>
      </c>
      <c r="G6" s="166" t="s">
        <v>579</v>
      </c>
    </row>
    <row r="7" spans="1:7" x14ac:dyDescent="0.2">
      <c r="A7" s="166">
        <v>4</v>
      </c>
      <c r="B7" s="44" t="s">
        <v>5</v>
      </c>
      <c r="C7" s="166" t="s">
        <v>690</v>
      </c>
      <c r="D7" s="166">
        <v>5</v>
      </c>
      <c r="E7" s="166" t="s">
        <v>1577</v>
      </c>
      <c r="F7" s="166">
        <v>2023</v>
      </c>
      <c r="G7" s="166" t="s">
        <v>579</v>
      </c>
    </row>
  </sheetData>
  <pageMargins left="0.7" right="0.7" top="0.75" bottom="0.75" header="0.3" footer="0.3"/>
  <legacy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2:J3"/>
  <sheetViews>
    <sheetView workbookViewId="0">
      <selection activeCell="D19" sqref="D19"/>
    </sheetView>
  </sheetViews>
  <sheetFormatPr defaultColWidth="9.140625" defaultRowHeight="14.25" x14ac:dyDescent="0.2"/>
  <cols>
    <col min="1" max="2" width="9.140625" style="72"/>
    <col min="3" max="3" width="27.28515625" style="72" customWidth="1"/>
    <col min="4" max="4" width="20" style="72" customWidth="1"/>
    <col min="5" max="5" width="10" style="72" customWidth="1"/>
    <col min="6" max="6" width="9.7109375" style="72" customWidth="1"/>
    <col min="7" max="7" width="35" style="72" customWidth="1"/>
    <col min="8" max="8" width="9.7109375" style="72" customWidth="1"/>
    <col min="9" max="9" width="11" style="72" customWidth="1"/>
    <col min="10" max="10" width="36.5703125" style="72" customWidth="1"/>
    <col min="11" max="16384" width="9.140625" style="72"/>
  </cols>
  <sheetData>
    <row r="2" spans="1:10" x14ac:dyDescent="0.2">
      <c r="B2" s="339" t="s">
        <v>1786</v>
      </c>
      <c r="C2" s="44"/>
      <c r="D2" s="44"/>
      <c r="E2" s="44"/>
      <c r="F2" s="44"/>
      <c r="G2" s="44"/>
      <c r="H2" s="44"/>
      <c r="I2" s="44"/>
      <c r="J2" s="44"/>
    </row>
    <row r="3" spans="1:10" ht="117" customHeight="1" x14ac:dyDescent="0.2">
      <c r="A3" s="150" t="s">
        <v>152</v>
      </c>
      <c r="B3" s="151" t="s">
        <v>121</v>
      </c>
      <c r="C3" s="151" t="s">
        <v>131</v>
      </c>
      <c r="D3" s="151" t="s">
        <v>205</v>
      </c>
      <c r="E3" s="151" t="s">
        <v>133</v>
      </c>
      <c r="F3" s="151" t="s">
        <v>116</v>
      </c>
      <c r="G3" s="151" t="s">
        <v>128</v>
      </c>
      <c r="H3" s="151" t="s">
        <v>118</v>
      </c>
      <c r="I3" s="151" t="s">
        <v>119</v>
      </c>
      <c r="J3" s="151" t="s">
        <v>132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2:J5"/>
  <sheetViews>
    <sheetView workbookViewId="0">
      <selection activeCell="C15" sqref="C15"/>
    </sheetView>
  </sheetViews>
  <sheetFormatPr defaultColWidth="9.140625" defaultRowHeight="14.25" x14ac:dyDescent="0.2"/>
  <cols>
    <col min="1" max="1" width="9.140625" style="145"/>
    <col min="2" max="2" width="18.28515625" style="145" customWidth="1"/>
    <col min="3" max="3" width="17.42578125" style="145" customWidth="1"/>
    <col min="4" max="4" width="15.42578125" style="145" customWidth="1"/>
    <col min="5" max="5" width="14.5703125" style="145" customWidth="1"/>
    <col min="6" max="6" width="16" style="145" customWidth="1"/>
    <col min="7" max="7" width="19.42578125" style="145" customWidth="1"/>
    <col min="8" max="8" width="11" style="145" customWidth="1"/>
    <col min="9" max="9" width="13.42578125" style="145" customWidth="1"/>
    <col min="10" max="10" width="23.85546875" style="145" customWidth="1"/>
    <col min="11" max="16384" width="9.140625" style="145"/>
  </cols>
  <sheetData>
    <row r="2" spans="1:10" x14ac:dyDescent="0.2">
      <c r="B2" s="340" t="s">
        <v>1787</v>
      </c>
    </row>
    <row r="3" spans="1:10" ht="93.75" customHeight="1" x14ac:dyDescent="0.2">
      <c r="A3" s="146" t="s">
        <v>152</v>
      </c>
      <c r="B3" s="147" t="s">
        <v>114</v>
      </c>
      <c r="C3" s="147" t="s">
        <v>115</v>
      </c>
      <c r="D3" s="147" t="s">
        <v>206</v>
      </c>
      <c r="E3" s="147" t="s">
        <v>116</v>
      </c>
      <c r="F3" s="147" t="s">
        <v>117</v>
      </c>
      <c r="G3" s="147" t="s">
        <v>128</v>
      </c>
      <c r="H3" s="147" t="s">
        <v>118</v>
      </c>
      <c r="I3" s="147" t="s">
        <v>119</v>
      </c>
      <c r="J3" s="148" t="s">
        <v>120</v>
      </c>
    </row>
    <row r="4" spans="1:10" ht="57" x14ac:dyDescent="0.2">
      <c r="A4" s="220" t="s">
        <v>225</v>
      </c>
      <c r="B4" s="171" t="s">
        <v>691</v>
      </c>
      <c r="C4" s="221" t="s">
        <v>1558</v>
      </c>
      <c r="D4" s="172" t="s">
        <v>692</v>
      </c>
      <c r="E4" s="343"/>
      <c r="F4" s="170" t="s">
        <v>693</v>
      </c>
      <c r="G4" s="343" t="s">
        <v>694</v>
      </c>
      <c r="H4" s="173" t="s">
        <v>1304</v>
      </c>
      <c r="I4" s="172">
        <v>2008</v>
      </c>
      <c r="J4" s="149"/>
    </row>
    <row r="5" spans="1:10" ht="57" x14ac:dyDescent="0.2">
      <c r="A5" s="174"/>
      <c r="B5" s="171"/>
      <c r="C5" s="171"/>
      <c r="D5" s="171"/>
      <c r="E5" s="171"/>
      <c r="F5" s="175"/>
      <c r="G5" s="176" t="s">
        <v>695</v>
      </c>
      <c r="H5" s="173" t="s">
        <v>1305</v>
      </c>
      <c r="I5" s="172">
        <v>2009</v>
      </c>
      <c r="J5" s="149"/>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2:I21"/>
  <sheetViews>
    <sheetView topLeftCell="A18" zoomScale="70" zoomScaleNormal="70" workbookViewId="0">
      <selection activeCell="H55" sqref="H55"/>
    </sheetView>
  </sheetViews>
  <sheetFormatPr defaultColWidth="9.140625" defaultRowHeight="14.25" x14ac:dyDescent="0.25"/>
  <cols>
    <col min="1" max="1" width="5.42578125" style="93" customWidth="1"/>
    <col min="2" max="2" width="53.85546875" style="93" bestFit="1" customWidth="1"/>
    <col min="3" max="3" width="29.7109375" style="93" customWidth="1"/>
    <col min="4" max="4" width="17.28515625" style="94" customWidth="1"/>
    <col min="5" max="5" width="13.85546875" style="93" customWidth="1"/>
    <col min="6" max="6" width="12" style="93" customWidth="1"/>
    <col min="7" max="7" width="68.85546875" style="93" bestFit="1" customWidth="1"/>
    <col min="8" max="8" width="77.28515625" style="93" bestFit="1" customWidth="1"/>
    <col min="9" max="9" width="35" style="93" customWidth="1"/>
    <col min="10" max="16384" width="9.140625" style="93"/>
  </cols>
  <sheetData>
    <row r="2" spans="1:9" x14ac:dyDescent="0.25">
      <c r="B2" s="341" t="s">
        <v>1788</v>
      </c>
    </row>
    <row r="3" spans="1:9" s="309" customFormat="1" x14ac:dyDescent="0.25">
      <c r="A3" s="590" t="s">
        <v>121</v>
      </c>
      <c r="B3" s="590" t="s">
        <v>207</v>
      </c>
      <c r="C3" s="590" t="s">
        <v>161</v>
      </c>
      <c r="D3" s="354" t="s">
        <v>145</v>
      </c>
      <c r="E3" s="590" t="s">
        <v>116</v>
      </c>
      <c r="F3" s="590"/>
      <c r="G3" s="590" t="s">
        <v>146</v>
      </c>
      <c r="H3" s="590" t="s">
        <v>147</v>
      </c>
      <c r="I3" s="590" t="s">
        <v>148</v>
      </c>
    </row>
    <row r="4" spans="1:9" s="309" customFormat="1" ht="42.75" x14ac:dyDescent="0.25">
      <c r="A4" s="591"/>
      <c r="B4" s="591"/>
      <c r="C4" s="591"/>
      <c r="D4" s="355" t="s">
        <v>149</v>
      </c>
      <c r="E4" s="355" t="s">
        <v>150</v>
      </c>
      <c r="F4" s="355" t="s">
        <v>151</v>
      </c>
      <c r="G4" s="591"/>
      <c r="H4" s="591"/>
      <c r="I4" s="591"/>
    </row>
    <row r="5" spans="1:9" s="309" customFormat="1" ht="51" customHeight="1" x14ac:dyDescent="0.25">
      <c r="A5" s="306">
        <v>1</v>
      </c>
      <c r="B5" s="312" t="s">
        <v>696</v>
      </c>
      <c r="C5" s="302" t="s">
        <v>697</v>
      </c>
      <c r="D5" s="310">
        <v>60</v>
      </c>
      <c r="E5" s="310" t="s">
        <v>698</v>
      </c>
      <c r="F5" s="310" t="s">
        <v>699</v>
      </c>
      <c r="G5" s="302" t="s">
        <v>700</v>
      </c>
      <c r="H5" s="302" t="s">
        <v>701</v>
      </c>
      <c r="I5" s="300" t="s">
        <v>702</v>
      </c>
    </row>
    <row r="6" spans="1:9" s="309" customFormat="1" ht="51" customHeight="1" x14ac:dyDescent="0.25">
      <c r="A6" s="306">
        <f t="shared" ref="A6:A21" si="0">+A5+1</f>
        <v>2</v>
      </c>
      <c r="B6" s="312" t="s">
        <v>704</v>
      </c>
      <c r="C6" s="302" t="s">
        <v>705</v>
      </c>
      <c r="D6" s="300">
        <v>188</v>
      </c>
      <c r="E6" s="300" t="s">
        <v>706</v>
      </c>
      <c r="F6" s="300" t="s">
        <v>699</v>
      </c>
      <c r="G6" s="302" t="s">
        <v>883</v>
      </c>
      <c r="H6" s="302" t="s">
        <v>1806</v>
      </c>
      <c r="I6" s="300" t="s">
        <v>1807</v>
      </c>
    </row>
    <row r="7" spans="1:9" s="309" customFormat="1" ht="51" customHeight="1" x14ac:dyDescent="0.25">
      <c r="A7" s="306">
        <f t="shared" si="0"/>
        <v>3</v>
      </c>
      <c r="B7" s="312" t="s">
        <v>707</v>
      </c>
      <c r="C7" s="302" t="s">
        <v>708</v>
      </c>
      <c r="D7" s="310">
        <v>42</v>
      </c>
      <c r="E7" s="310" t="s">
        <v>709</v>
      </c>
      <c r="F7" s="310" t="s">
        <v>699</v>
      </c>
      <c r="G7" s="302" t="s">
        <v>703</v>
      </c>
      <c r="H7" s="302" t="s">
        <v>1741</v>
      </c>
      <c r="I7" s="300" t="s">
        <v>1718</v>
      </c>
    </row>
    <row r="8" spans="1:9" s="309" customFormat="1" ht="51" customHeight="1" x14ac:dyDescent="0.25">
      <c r="A8" s="306">
        <f t="shared" si="0"/>
        <v>4</v>
      </c>
      <c r="B8" s="312" t="s">
        <v>710</v>
      </c>
      <c r="C8" s="302" t="s">
        <v>711</v>
      </c>
      <c r="D8" s="310">
        <v>24</v>
      </c>
      <c r="E8" s="310" t="s">
        <v>712</v>
      </c>
      <c r="F8" s="310" t="s">
        <v>713</v>
      </c>
      <c r="G8" s="302" t="s">
        <v>703</v>
      </c>
      <c r="H8" s="302" t="s">
        <v>1740</v>
      </c>
      <c r="I8" s="300" t="s">
        <v>1736</v>
      </c>
    </row>
    <row r="9" spans="1:9" s="309" customFormat="1" ht="51" customHeight="1" x14ac:dyDescent="0.25">
      <c r="A9" s="306">
        <f t="shared" si="0"/>
        <v>5</v>
      </c>
      <c r="B9" s="312" t="s">
        <v>714</v>
      </c>
      <c r="C9" s="302" t="s">
        <v>715</v>
      </c>
      <c r="D9" s="310">
        <v>42</v>
      </c>
      <c r="E9" s="310" t="s">
        <v>709</v>
      </c>
      <c r="F9" s="310" t="s">
        <v>699</v>
      </c>
      <c r="G9" s="302" t="s">
        <v>703</v>
      </c>
      <c r="H9" s="301" t="s">
        <v>1739</v>
      </c>
      <c r="I9" s="300" t="s">
        <v>1736</v>
      </c>
    </row>
    <row r="10" spans="1:9" s="309" customFormat="1" ht="51" customHeight="1" x14ac:dyDescent="0.25">
      <c r="A10" s="306">
        <f t="shared" si="0"/>
        <v>6</v>
      </c>
      <c r="B10" s="312" t="s">
        <v>716</v>
      </c>
      <c r="C10" s="302" t="s">
        <v>717</v>
      </c>
      <c r="D10" s="310">
        <v>24</v>
      </c>
      <c r="E10" s="310" t="s">
        <v>712</v>
      </c>
      <c r="F10" s="310" t="s">
        <v>713</v>
      </c>
      <c r="G10" s="302" t="s">
        <v>703</v>
      </c>
      <c r="H10" s="301" t="s">
        <v>1738</v>
      </c>
      <c r="I10" s="300" t="s">
        <v>1736</v>
      </c>
    </row>
    <row r="11" spans="1:9" s="309" customFormat="1" ht="51" customHeight="1" x14ac:dyDescent="0.25">
      <c r="A11" s="306">
        <f t="shared" si="0"/>
        <v>7</v>
      </c>
      <c r="B11" s="312" t="s">
        <v>718</v>
      </c>
      <c r="C11" s="302" t="s">
        <v>719</v>
      </c>
      <c r="D11" s="310">
        <v>44</v>
      </c>
      <c r="E11" s="310" t="s">
        <v>720</v>
      </c>
      <c r="F11" s="310" t="s">
        <v>699</v>
      </c>
      <c r="G11" s="302" t="s">
        <v>703</v>
      </c>
      <c r="H11" s="301" t="s">
        <v>1541</v>
      </c>
      <c r="I11" s="300" t="s">
        <v>1736</v>
      </c>
    </row>
    <row r="12" spans="1:9" s="309" customFormat="1" ht="51" customHeight="1" x14ac:dyDescent="0.25">
      <c r="A12" s="306">
        <f t="shared" si="0"/>
        <v>8</v>
      </c>
      <c r="B12" s="312" t="s">
        <v>721</v>
      </c>
      <c r="C12" s="302" t="s">
        <v>722</v>
      </c>
      <c r="D12" s="310">
        <v>44</v>
      </c>
      <c r="E12" s="310" t="s">
        <v>723</v>
      </c>
      <c r="F12" s="310" t="s">
        <v>699</v>
      </c>
      <c r="G12" s="302" t="s">
        <v>703</v>
      </c>
      <c r="H12" s="301" t="s">
        <v>1737</v>
      </c>
      <c r="I12" s="300" t="s">
        <v>1736</v>
      </c>
    </row>
    <row r="13" spans="1:9" s="309" customFormat="1" ht="51" customHeight="1" x14ac:dyDescent="0.25">
      <c r="A13" s="306">
        <f t="shared" si="0"/>
        <v>9</v>
      </c>
      <c r="B13" s="312" t="s">
        <v>724</v>
      </c>
      <c r="C13" s="302" t="s">
        <v>725</v>
      </c>
      <c r="D13" s="310">
        <v>34</v>
      </c>
      <c r="E13" s="310" t="s">
        <v>726</v>
      </c>
      <c r="F13" s="310" t="s">
        <v>713</v>
      </c>
      <c r="G13" s="302" t="s">
        <v>703</v>
      </c>
      <c r="H13" s="301" t="s">
        <v>1543</v>
      </c>
      <c r="I13" s="300" t="s">
        <v>1542</v>
      </c>
    </row>
    <row r="14" spans="1:9" s="309" customFormat="1" ht="51" customHeight="1" x14ac:dyDescent="0.25">
      <c r="A14" s="306">
        <f t="shared" si="0"/>
        <v>10</v>
      </c>
      <c r="B14" s="312" t="s">
        <v>727</v>
      </c>
      <c r="C14" s="302" t="s">
        <v>728</v>
      </c>
      <c r="D14" s="310">
        <v>12</v>
      </c>
      <c r="E14" s="310" t="s">
        <v>729</v>
      </c>
      <c r="F14" s="310" t="s">
        <v>713</v>
      </c>
      <c r="G14" s="301" t="s">
        <v>1735</v>
      </c>
      <c r="H14" s="301" t="s">
        <v>1734</v>
      </c>
      <c r="I14" s="300" t="s">
        <v>1733</v>
      </c>
    </row>
    <row r="15" spans="1:9" s="309" customFormat="1" ht="51" customHeight="1" x14ac:dyDescent="0.25">
      <c r="A15" s="306">
        <f t="shared" si="0"/>
        <v>11</v>
      </c>
      <c r="B15" s="311" t="s">
        <v>1544</v>
      </c>
      <c r="C15" s="302" t="s">
        <v>1545</v>
      </c>
      <c r="D15" s="306">
        <v>60</v>
      </c>
      <c r="E15" s="310">
        <v>1.07</v>
      </c>
      <c r="F15" s="310" t="s">
        <v>699</v>
      </c>
      <c r="G15" s="302" t="s">
        <v>1559</v>
      </c>
      <c r="H15" s="301" t="s">
        <v>1546</v>
      </c>
      <c r="I15" s="306">
        <v>2018</v>
      </c>
    </row>
    <row r="16" spans="1:9" s="299" customFormat="1" ht="51" customHeight="1" x14ac:dyDescent="0.25">
      <c r="A16" s="306">
        <f t="shared" si="0"/>
        <v>12</v>
      </c>
      <c r="B16" s="308" t="s">
        <v>1732</v>
      </c>
      <c r="C16" s="304" t="s">
        <v>1731</v>
      </c>
      <c r="D16" s="307">
        <v>15</v>
      </c>
      <c r="E16" s="307">
        <v>8.6999999999999993</v>
      </c>
      <c r="F16" s="303"/>
      <c r="G16" s="301" t="s">
        <v>1808</v>
      </c>
      <c r="H16" s="301" t="s">
        <v>1809</v>
      </c>
      <c r="I16" s="306">
        <v>2020</v>
      </c>
    </row>
    <row r="17" spans="1:9" s="299" customFormat="1" ht="51" customHeight="1" x14ac:dyDescent="0.25">
      <c r="A17" s="306">
        <f t="shared" si="0"/>
        <v>13</v>
      </c>
      <c r="B17" s="305" t="s">
        <v>1730</v>
      </c>
      <c r="C17" s="304" t="s">
        <v>1729</v>
      </c>
      <c r="D17" s="303">
        <v>100</v>
      </c>
      <c r="E17" s="303">
        <v>2.23</v>
      </c>
      <c r="F17" s="303"/>
      <c r="G17" s="301" t="s">
        <v>1728</v>
      </c>
      <c r="H17" s="301" t="s">
        <v>1727</v>
      </c>
      <c r="I17" s="306">
        <v>2023</v>
      </c>
    </row>
    <row r="18" spans="1:9" s="299" customFormat="1" ht="51" customHeight="1" x14ac:dyDescent="0.25">
      <c r="A18" s="306">
        <f t="shared" si="0"/>
        <v>14</v>
      </c>
      <c r="B18" s="308" t="s">
        <v>1726</v>
      </c>
      <c r="C18" s="304" t="s">
        <v>1725</v>
      </c>
      <c r="D18" s="307">
        <v>18</v>
      </c>
      <c r="E18" s="307">
        <v>2.0099999999999998</v>
      </c>
      <c r="F18" s="303"/>
      <c r="G18" s="301" t="s">
        <v>1715</v>
      </c>
      <c r="H18" s="301" t="s">
        <v>1724</v>
      </c>
      <c r="I18" s="300" t="s">
        <v>1718</v>
      </c>
    </row>
    <row r="19" spans="1:9" s="299" customFormat="1" ht="51" customHeight="1" x14ac:dyDescent="0.25">
      <c r="A19" s="306">
        <f t="shared" si="0"/>
        <v>15</v>
      </c>
      <c r="B19" s="308" t="s">
        <v>1723</v>
      </c>
      <c r="C19" s="304" t="s">
        <v>1722</v>
      </c>
      <c r="D19" s="303">
        <v>12</v>
      </c>
      <c r="E19" s="303">
        <v>2.2599999999999998</v>
      </c>
      <c r="F19" s="303"/>
      <c r="G19" s="302" t="s">
        <v>1810</v>
      </c>
      <c r="H19" s="301" t="s">
        <v>1811</v>
      </c>
      <c r="I19" s="300" t="s">
        <v>1812</v>
      </c>
    </row>
    <row r="20" spans="1:9" s="299" customFormat="1" ht="51" customHeight="1" x14ac:dyDescent="0.25">
      <c r="A20" s="306">
        <f t="shared" si="0"/>
        <v>16</v>
      </c>
      <c r="B20" s="308" t="s">
        <v>1721</v>
      </c>
      <c r="C20" s="304" t="s">
        <v>1720</v>
      </c>
      <c r="D20" s="307">
        <v>12</v>
      </c>
      <c r="E20" s="307">
        <v>2.72</v>
      </c>
      <c r="F20" s="303"/>
      <c r="G20" s="302" t="s">
        <v>1715</v>
      </c>
      <c r="H20" s="301" t="s">
        <v>1719</v>
      </c>
      <c r="I20" s="300" t="s">
        <v>1718</v>
      </c>
    </row>
    <row r="21" spans="1:9" s="299" customFormat="1" ht="51" customHeight="1" x14ac:dyDescent="0.25">
      <c r="A21" s="306">
        <f t="shared" si="0"/>
        <v>17</v>
      </c>
      <c r="B21" s="305" t="s">
        <v>1717</v>
      </c>
      <c r="C21" s="304" t="s">
        <v>1716</v>
      </c>
      <c r="D21" s="303">
        <v>15</v>
      </c>
      <c r="E21" s="303">
        <v>2.93</v>
      </c>
      <c r="F21" s="303"/>
      <c r="G21" s="302" t="s">
        <v>1715</v>
      </c>
      <c r="H21" s="301" t="s">
        <v>1714</v>
      </c>
      <c r="I21" s="300" t="s">
        <v>1713</v>
      </c>
    </row>
  </sheetData>
  <mergeCells count="7">
    <mergeCell ref="A3:A4"/>
    <mergeCell ref="B3:B4"/>
    <mergeCell ref="C3:C4"/>
    <mergeCell ref="H3:H4"/>
    <mergeCell ref="I3:I4"/>
    <mergeCell ref="E3:F3"/>
    <mergeCell ref="G3: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Munka1</vt:lpstr>
      <vt:lpstr>Munka2</vt:lpstr>
      <vt:lpstr>Munka3</vt:lpstr>
      <vt:lpstr>Munka4</vt:lpstr>
      <vt:lpstr>Munka6</vt:lpstr>
      <vt:lpstr>Munka7</vt:lpstr>
      <vt:lpstr>Munka8</vt:lpstr>
      <vt:lpstr>Munka9</vt:lpstr>
      <vt:lpstr>Munka10</vt:lpstr>
      <vt:lpstr>Munka11</vt:lpstr>
      <vt:lpstr>Munka16</vt:lpstr>
      <vt:lpstr>Munka17</vt:lpstr>
      <vt:lpstr>Munka18</vt:lpstr>
      <vt:lpstr>Munka19</vt:lpstr>
      <vt:lpstr>Munka20</vt:lpstr>
      <vt:lpstr>Munka21</vt:lpstr>
      <vt:lpstr>Munka22</vt:lpstr>
      <vt:lpstr>Munka23</vt:lpstr>
      <vt:lpstr>Munka24</vt:lpstr>
      <vt:lpstr>Munka25</vt:lpstr>
      <vt:lpstr>Munka26</vt:lpstr>
      <vt:lpstr>Munka27</vt:lpstr>
      <vt:lpstr>Munka28</vt:lpstr>
      <vt:lpstr>Munka29</vt:lpstr>
      <vt:lpstr>Munka30</vt:lpstr>
      <vt:lpstr>Munka31</vt:lpstr>
      <vt:lpstr>Munka32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alszep</dc:creator>
  <cp:lastModifiedBy>Piri</cp:lastModifiedBy>
  <cp:lastPrinted>2023-03-24T08:10:21Z</cp:lastPrinted>
  <dcterms:created xsi:type="dcterms:W3CDTF">2014-06-09T10:16:00Z</dcterms:created>
  <dcterms:modified xsi:type="dcterms:W3CDTF">2026-07-08T13:35:09Z</dcterms:modified>
</cp:coreProperties>
</file>